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015" windowHeight="6690" tabRatio="909" activeTab="6"/>
  </bookViews>
  <sheets>
    <sheet name="Abstract" sheetId="9" r:id="rId1"/>
    <sheet name="A1 KMR RC" sheetId="10" r:id="rId2"/>
    <sheet name="A2 - KRN - RC" sheetId="11" r:id="rId3"/>
    <sheet name=" A3 - MAN - RC" sheetId="12" r:id="rId4"/>
    <sheet name="B4 - MDK - RC" sheetId="13" r:id="rId5"/>
    <sheet name="B5 - RGR - RC" sheetId="19" r:id="rId6"/>
    <sheet name="B6 - WPY - RC" sheetId="14" r:id="rId7"/>
    <sheet name="C7 - BDR - RC" sheetId="21" r:id="rId8"/>
    <sheet name="C8 - MBD - RC" sheetId="15" r:id="rId9"/>
    <sheet name="C9 - YDR - RC" sheetId="16" r:id="rId10"/>
  </sheets>
  <externalReferences>
    <externalReference r:id="rId11"/>
    <externalReference r:id="rId12"/>
    <externalReference r:id="rId13"/>
  </externalReferences>
  <definedNames>
    <definedName name="_xlnm._FilterDatabase" localSheetId="6" hidden="1">'B6 - WPY - RC'!$A$9:$K$10</definedName>
  </definedNames>
  <calcPr calcId="125725"/>
</workbook>
</file>

<file path=xl/calcChain.xml><?xml version="1.0" encoding="utf-8"?>
<calcChain xmlns="http://schemas.openxmlformats.org/spreadsheetml/2006/main">
  <c r="A3" i="11"/>
  <c r="A4" i="9"/>
  <c r="K322" i="19"/>
  <c r="K316"/>
  <c r="G323"/>
  <c r="F72" i="11"/>
  <c r="K61"/>
  <c r="J61"/>
  <c r="J140" i="10"/>
  <c r="K140"/>
  <c r="G110" i="15"/>
  <c r="H110"/>
  <c r="I110"/>
  <c r="F110"/>
  <c r="J103"/>
  <c r="K105" i="21"/>
  <c r="F46"/>
  <c r="G46"/>
  <c r="H46"/>
  <c r="G256" i="14"/>
  <c r="H256"/>
  <c r="I256"/>
  <c r="F256"/>
  <c r="Y87"/>
  <c r="X87"/>
  <c r="G358" i="19"/>
  <c r="H163"/>
  <c r="I163"/>
  <c r="G163"/>
  <c r="F163"/>
  <c r="J162"/>
  <c r="K162"/>
  <c r="J159"/>
  <c r="K159"/>
  <c r="J156"/>
  <c r="K156"/>
  <c r="J153"/>
  <c r="K153"/>
  <c r="G106"/>
  <c r="H106"/>
  <c r="I106"/>
  <c r="J98"/>
  <c r="K98"/>
  <c r="J95"/>
  <c r="K95"/>
  <c r="J92"/>
  <c r="K92"/>
  <c r="H45"/>
  <c r="I45"/>
  <c r="G45"/>
  <c r="F45"/>
  <c r="J44"/>
  <c r="K44"/>
  <c r="J41"/>
  <c r="K41"/>
  <c r="J38"/>
  <c r="K38"/>
  <c r="J35"/>
  <c r="K35"/>
  <c r="G27"/>
  <c r="H27"/>
  <c r="F27"/>
  <c r="G155" i="12"/>
  <c r="H155"/>
  <c r="K154"/>
  <c r="J154"/>
  <c r="K151"/>
  <c r="J151"/>
  <c r="J91" i="11"/>
  <c r="K91"/>
  <c r="H92"/>
  <c r="I92"/>
  <c r="G92"/>
  <c r="F92"/>
  <c r="J82"/>
  <c r="K82"/>
  <c r="G176" i="10"/>
  <c r="F176"/>
  <c r="G144"/>
  <c r="F144"/>
  <c r="K103" i="15" l="1"/>
  <c r="J160" i="10"/>
  <c r="J105" i="19"/>
  <c r="F358"/>
  <c r="G301"/>
  <c r="F301"/>
  <c r="F227" i="12"/>
  <c r="G120"/>
  <c r="G72"/>
  <c r="G51"/>
  <c r="G27"/>
  <c r="J123"/>
  <c r="J129"/>
  <c r="K122"/>
  <c r="K123" s="1"/>
  <c r="J141"/>
  <c r="K141"/>
  <c r="J50"/>
  <c r="K50"/>
  <c r="F51"/>
  <c r="J41"/>
  <c r="K201" i="11"/>
  <c r="K187"/>
  <c r="J187"/>
  <c r="K118"/>
  <c r="J118"/>
  <c r="J109"/>
  <c r="K109"/>
  <c r="J76"/>
  <c r="J183"/>
  <c r="K183"/>
  <c r="J177"/>
  <c r="K177"/>
  <c r="G72"/>
  <c r="H72"/>
  <c r="I72"/>
  <c r="F55"/>
  <c r="G55"/>
  <c r="F31"/>
  <c r="G31"/>
  <c r="G212" i="10"/>
  <c r="H212"/>
  <c r="G192"/>
  <c r="H192"/>
  <c r="I192"/>
  <c r="H176"/>
  <c r="I176"/>
  <c r="G126"/>
  <c r="H126"/>
  <c r="I126"/>
  <c r="G98"/>
  <c r="H98"/>
  <c r="I98"/>
  <c r="H76"/>
  <c r="I76"/>
  <c r="G44"/>
  <c r="H44"/>
  <c r="I44"/>
  <c r="F44"/>
  <c r="J182"/>
  <c r="K182"/>
  <c r="F192"/>
  <c r="E192"/>
  <c r="J185"/>
  <c r="K185"/>
  <c r="J179"/>
  <c r="K179"/>
  <c r="J175"/>
  <c r="K175"/>
  <c r="E176"/>
  <c r="J43"/>
  <c r="K43"/>
  <c r="J34"/>
  <c r="K34"/>
  <c r="J31"/>
  <c r="K31"/>
  <c r="J28"/>
  <c r="K28"/>
  <c r="F25"/>
  <c r="J24"/>
  <c r="K24"/>
  <c r="J21"/>
  <c r="K21"/>
  <c r="J18"/>
  <c r="K18"/>
  <c r="J15"/>
  <c r="K15"/>
  <c r="J12"/>
  <c r="K12"/>
  <c r="J175" i="21"/>
  <c r="K175"/>
  <c r="K172"/>
  <c r="J172"/>
  <c r="J149"/>
  <c r="K149"/>
  <c r="J141"/>
  <c r="K141"/>
  <c r="G142"/>
  <c r="F102" i="9" s="1"/>
  <c r="F142" i="21"/>
  <c r="J135"/>
  <c r="K135"/>
  <c r="K123"/>
  <c r="J123"/>
  <c r="F106"/>
  <c r="J105"/>
  <c r="J102"/>
  <c r="K102"/>
  <c r="J63"/>
  <c r="K63"/>
  <c r="J29"/>
  <c r="K29"/>
  <c r="J14"/>
  <c r="K14"/>
  <c r="K255" i="14"/>
  <c r="J255"/>
  <c r="G111"/>
  <c r="F111"/>
  <c r="J110"/>
  <c r="K110"/>
  <c r="G180" i="13"/>
  <c r="F180"/>
  <c r="F155" i="12"/>
  <c r="J148"/>
  <c r="K148"/>
  <c r="E44" i="10"/>
  <c r="J40"/>
  <c r="K40"/>
  <c r="J151"/>
  <c r="K151"/>
  <c r="J249" i="14"/>
  <c r="K249"/>
  <c r="J153" i="13"/>
  <c r="K153"/>
  <c r="G104" i="9"/>
  <c r="G103"/>
  <c r="G102"/>
  <c r="G101"/>
  <c r="G99"/>
  <c r="G98"/>
  <c r="G97"/>
  <c r="G96"/>
  <c r="B68"/>
  <c r="G80"/>
  <c r="D80"/>
  <c r="G79"/>
  <c r="D79"/>
  <c r="G78"/>
  <c r="D78"/>
  <c r="G77"/>
  <c r="D77"/>
  <c r="G76"/>
  <c r="D76"/>
  <c r="G75"/>
  <c r="D75"/>
  <c r="E74"/>
  <c r="G74"/>
  <c r="D74"/>
  <c r="F73"/>
  <c r="G73"/>
  <c r="D73"/>
  <c r="F72"/>
  <c r="G72"/>
  <c r="D72"/>
  <c r="J19" i="21"/>
  <c r="K19"/>
  <c r="K21"/>
  <c r="K22" s="1"/>
  <c r="J22"/>
  <c r="K24"/>
  <c r="K25"/>
  <c r="J26"/>
  <c r="E30"/>
  <c r="D96" i="9" s="1"/>
  <c r="F30" i="21"/>
  <c r="E96" i="9" s="1"/>
  <c r="G30" i="21"/>
  <c r="F96" i="9" s="1"/>
  <c r="K32" i="21"/>
  <c r="K33" s="1"/>
  <c r="J33"/>
  <c r="J36"/>
  <c r="K36"/>
  <c r="K38"/>
  <c r="K39" s="1"/>
  <c r="J39"/>
  <c r="J45"/>
  <c r="K45"/>
  <c r="E46"/>
  <c r="D97" i="9" s="1"/>
  <c r="E97"/>
  <c r="F97"/>
  <c r="K48" i="21"/>
  <c r="K49" s="1"/>
  <c r="J49"/>
  <c r="K51"/>
  <c r="K53" s="1"/>
  <c r="J53"/>
  <c r="K55"/>
  <c r="K57" s="1"/>
  <c r="J57"/>
  <c r="K59"/>
  <c r="K60" s="1"/>
  <c r="J60"/>
  <c r="E64"/>
  <c r="D98" i="9" s="1"/>
  <c r="F64" i="21"/>
  <c r="E98" i="9" s="1"/>
  <c r="G64" i="21"/>
  <c r="F98" i="9" s="1"/>
  <c r="J70" i="21"/>
  <c r="K70"/>
  <c r="J73"/>
  <c r="K73"/>
  <c r="J81"/>
  <c r="K81"/>
  <c r="J84"/>
  <c r="K84"/>
  <c r="J87"/>
  <c r="J88" s="1"/>
  <c r="H99" i="9" s="1"/>
  <c r="K87" i="21"/>
  <c r="E88"/>
  <c r="D99" i="9" s="1"/>
  <c r="F88" i="21"/>
  <c r="E99" i="9" s="1"/>
  <c r="G88" i="21"/>
  <c r="F99" i="9" s="1"/>
  <c r="J92" i="21"/>
  <c r="K92"/>
  <c r="J95"/>
  <c r="K95"/>
  <c r="K97"/>
  <c r="K98"/>
  <c r="J99"/>
  <c r="E106"/>
  <c r="D100" i="9" s="1"/>
  <c r="E100"/>
  <c r="G106" i="21"/>
  <c r="F100" i="9" s="1"/>
  <c r="H106" i="21"/>
  <c r="G100" i="9" s="1"/>
  <c r="I106" i="21"/>
  <c r="K108"/>
  <c r="K109" s="1"/>
  <c r="J109"/>
  <c r="J113"/>
  <c r="K113"/>
  <c r="J117"/>
  <c r="K117"/>
  <c r="K119"/>
  <c r="K120" s="1"/>
  <c r="J120"/>
  <c r="E124"/>
  <c r="D101" i="9" s="1"/>
  <c r="F124" i="21"/>
  <c r="E101" i="9" s="1"/>
  <c r="G124" i="21"/>
  <c r="F101" i="9" s="1"/>
  <c r="K126" i="21"/>
  <c r="K128" s="1"/>
  <c r="J128"/>
  <c r="J132"/>
  <c r="K132"/>
  <c r="K137"/>
  <c r="K138" s="1"/>
  <c r="J138"/>
  <c r="E142"/>
  <c r="D102" i="9" s="1"/>
  <c r="E102"/>
  <c r="K144" i="21"/>
  <c r="K146" s="1"/>
  <c r="J146"/>
  <c r="K151"/>
  <c r="K152" s="1"/>
  <c r="J152"/>
  <c r="K154"/>
  <c r="K155" s="1"/>
  <c r="J155"/>
  <c r="J159"/>
  <c r="K159"/>
  <c r="E160"/>
  <c r="F160"/>
  <c r="E103" i="9" s="1"/>
  <c r="G160" i="21"/>
  <c r="F103" i="9" s="1"/>
  <c r="K164" i="21"/>
  <c r="K169" s="1"/>
  <c r="J169"/>
  <c r="E180"/>
  <c r="D104" i="9" s="1"/>
  <c r="F180" i="21"/>
  <c r="E104" i="9" s="1"/>
  <c r="G180" i="21"/>
  <c r="F104" i="9" s="1"/>
  <c r="K26" i="21" l="1"/>
  <c r="K99"/>
  <c r="K106" s="1"/>
  <c r="I100" i="9" s="1"/>
  <c r="J192" i="10"/>
  <c r="K192"/>
  <c r="J44"/>
  <c r="K88" i="21"/>
  <c r="I99" i="9" s="1"/>
  <c r="K44" i="10"/>
  <c r="J46" i="21"/>
  <c r="H97" i="9" s="1"/>
  <c r="J142" i="21"/>
  <c r="H102" i="9" s="1"/>
  <c r="E181" i="21"/>
  <c r="D81" i="9"/>
  <c r="J25" i="10"/>
  <c r="K25"/>
  <c r="J160" i="21"/>
  <c r="H103" i="9" s="1"/>
  <c r="K64" i="21"/>
  <c r="I98" i="9" s="1"/>
  <c r="J30" i="21"/>
  <c r="H96" i="9" s="1"/>
  <c r="K30" i="21"/>
  <c r="I96" i="9" s="1"/>
  <c r="D103"/>
  <c r="J180" i="21"/>
  <c r="K46"/>
  <c r="I97" i="9" s="1"/>
  <c r="K142" i="21"/>
  <c r="I102" i="9" s="1"/>
  <c r="J124" i="21"/>
  <c r="H101" i="9" s="1"/>
  <c r="J64" i="21"/>
  <c r="H98" i="9" s="1"/>
  <c r="G181" i="21"/>
  <c r="F181"/>
  <c r="J106"/>
  <c r="H100" i="9" s="1"/>
  <c r="G105"/>
  <c r="E105"/>
  <c r="D105"/>
  <c r="F105"/>
  <c r="G81"/>
  <c r="K160" i="21"/>
  <c r="I103" i="9" s="1"/>
  <c r="K124" i="21"/>
  <c r="I101" i="9" s="1"/>
  <c r="K180" i="21"/>
  <c r="I104" i="9" s="1"/>
  <c r="I105" l="1"/>
  <c r="H104"/>
  <c r="H105" s="1"/>
  <c r="J181" i="21"/>
  <c r="K181"/>
  <c r="F80" i="9" l="1"/>
  <c r="E78"/>
  <c r="J237" i="19"/>
  <c r="F77" i="9"/>
  <c r="E77"/>
  <c r="J146" i="19"/>
  <c r="K62"/>
  <c r="J62"/>
  <c r="K56"/>
  <c r="J56"/>
  <c r="K50"/>
  <c r="J50"/>
  <c r="K32"/>
  <c r="J32"/>
  <c r="E73" i="9"/>
  <c r="E72"/>
  <c r="F75"/>
  <c r="F78"/>
  <c r="F79"/>
  <c r="F323" i="19"/>
  <c r="E79" i="9" s="1"/>
  <c r="E80"/>
  <c r="K335" i="19"/>
  <c r="J335"/>
  <c r="J343"/>
  <c r="K343"/>
  <c r="K351"/>
  <c r="J351"/>
  <c r="K357"/>
  <c r="J357"/>
  <c r="J322"/>
  <c r="J316"/>
  <c r="K306"/>
  <c r="K323" s="1"/>
  <c r="J306"/>
  <c r="K300"/>
  <c r="J300"/>
  <c r="K293"/>
  <c r="J293"/>
  <c r="J271"/>
  <c r="K271"/>
  <c r="K265"/>
  <c r="J265"/>
  <c r="K237"/>
  <c r="K150"/>
  <c r="K163" s="1"/>
  <c r="J150"/>
  <c r="J163" s="1"/>
  <c r="K120"/>
  <c r="G147"/>
  <c r="F76" i="9" s="1"/>
  <c r="F147" i="19"/>
  <c r="E76" i="9" s="1"/>
  <c r="K146" i="19"/>
  <c r="J133"/>
  <c r="K133"/>
  <c r="K124"/>
  <c r="J124"/>
  <c r="J120"/>
  <c r="K113"/>
  <c r="J113"/>
  <c r="F106"/>
  <c r="E75" i="9" s="1"/>
  <c r="K105" i="19"/>
  <c r="K89"/>
  <c r="J89"/>
  <c r="J106" s="1"/>
  <c r="G76"/>
  <c r="F74" i="9" s="1"/>
  <c r="J75" i="19"/>
  <c r="K75"/>
  <c r="J67"/>
  <c r="K67"/>
  <c r="K17"/>
  <c r="J17"/>
  <c r="K106" l="1"/>
  <c r="J45"/>
  <c r="H73" i="9" s="1"/>
  <c r="K45" i="19"/>
  <c r="I73" i="9" s="1"/>
  <c r="J27" i="19"/>
  <c r="H72" i="9" s="1"/>
  <c r="K27" i="19"/>
  <c r="I72" i="9" s="1"/>
  <c r="I75"/>
  <c r="J323" i="19"/>
  <c r="H79" i="9" s="1"/>
  <c r="I77"/>
  <c r="H77"/>
  <c r="I79"/>
  <c r="K76" i="19"/>
  <c r="I74" i="9" s="1"/>
  <c r="K301" i="19"/>
  <c r="I78" i="9" s="1"/>
  <c r="J301" i="19"/>
  <c r="H78" i="9" s="1"/>
  <c r="F81"/>
  <c r="E81"/>
  <c r="G359" i="19"/>
  <c r="J358"/>
  <c r="K358"/>
  <c r="F359"/>
  <c r="H75" i="9"/>
  <c r="J147" i="19"/>
  <c r="H76" i="9" s="1"/>
  <c r="K147" i="19"/>
  <c r="I76" i="9" s="1"/>
  <c r="J76" i="19"/>
  <c r="H74" i="9" s="1"/>
  <c r="I329" i="16"/>
  <c r="H329"/>
  <c r="E329"/>
  <c r="G327"/>
  <c r="F327"/>
  <c r="K326"/>
  <c r="J326"/>
  <c r="K321"/>
  <c r="J321"/>
  <c r="K318"/>
  <c r="J318"/>
  <c r="K314"/>
  <c r="J314"/>
  <c r="K307"/>
  <c r="J307"/>
  <c r="G294"/>
  <c r="F294"/>
  <c r="K293"/>
  <c r="J293"/>
  <c r="K290"/>
  <c r="J290"/>
  <c r="K282"/>
  <c r="J282"/>
  <c r="K270"/>
  <c r="J270"/>
  <c r="K262"/>
  <c r="J262"/>
  <c r="G258"/>
  <c r="F258"/>
  <c r="K257"/>
  <c r="J257"/>
  <c r="K254"/>
  <c r="J254"/>
  <c r="K249"/>
  <c r="J249"/>
  <c r="K245"/>
  <c r="J245"/>
  <c r="K240"/>
  <c r="J240"/>
  <c r="G229"/>
  <c r="F229"/>
  <c r="K228"/>
  <c r="J228"/>
  <c r="K220"/>
  <c r="J220"/>
  <c r="K213"/>
  <c r="J213"/>
  <c r="K208"/>
  <c r="J208"/>
  <c r="K205"/>
  <c r="J205"/>
  <c r="G199"/>
  <c r="F199"/>
  <c r="K198"/>
  <c r="J198"/>
  <c r="K192"/>
  <c r="J192"/>
  <c r="K188"/>
  <c r="J188"/>
  <c r="K183"/>
  <c r="J183"/>
  <c r="K178"/>
  <c r="J178"/>
  <c r="G173"/>
  <c r="F173"/>
  <c r="K172"/>
  <c r="J172"/>
  <c r="K158"/>
  <c r="J158"/>
  <c r="K155"/>
  <c r="J155"/>
  <c r="K151"/>
  <c r="J151"/>
  <c r="K134"/>
  <c r="J134"/>
  <c r="G95"/>
  <c r="F95"/>
  <c r="K94"/>
  <c r="J94"/>
  <c r="K89"/>
  <c r="J89"/>
  <c r="K86"/>
  <c r="J86"/>
  <c r="K80"/>
  <c r="J80"/>
  <c r="K75"/>
  <c r="J75"/>
  <c r="G69"/>
  <c r="F69"/>
  <c r="K68"/>
  <c r="J68"/>
  <c r="K65"/>
  <c r="J65"/>
  <c r="K57"/>
  <c r="J57"/>
  <c r="K53"/>
  <c r="J53"/>
  <c r="K49"/>
  <c r="J49"/>
  <c r="G45"/>
  <c r="F45"/>
  <c r="K44"/>
  <c r="J44"/>
  <c r="K39"/>
  <c r="J39"/>
  <c r="K34"/>
  <c r="J34"/>
  <c r="K21"/>
  <c r="J21"/>
  <c r="K14"/>
  <c r="J14"/>
  <c r="E338" i="15"/>
  <c r="G337"/>
  <c r="F337"/>
  <c r="J336"/>
  <c r="K335"/>
  <c r="K334"/>
  <c r="K333"/>
  <c r="K332"/>
  <c r="J330"/>
  <c r="K329"/>
  <c r="K330" s="1"/>
  <c r="J327"/>
  <c r="K326"/>
  <c r="K325"/>
  <c r="K324"/>
  <c r="K323"/>
  <c r="K322"/>
  <c r="K321"/>
  <c r="J319"/>
  <c r="K318"/>
  <c r="K319" s="1"/>
  <c r="J316"/>
  <c r="K315"/>
  <c r="K314"/>
  <c r="G311"/>
  <c r="F311"/>
  <c r="E115" i="9" s="1"/>
  <c r="J310" i="15"/>
  <c r="K309"/>
  <c r="K308"/>
  <c r="K307"/>
  <c r="J305"/>
  <c r="K304"/>
  <c r="K303"/>
  <c r="K302"/>
  <c r="K301"/>
  <c r="K300"/>
  <c r="K299"/>
  <c r="J297"/>
  <c r="K296"/>
  <c r="K295"/>
  <c r="K294"/>
  <c r="K293"/>
  <c r="K292"/>
  <c r="K291"/>
  <c r="J289"/>
  <c r="K288"/>
  <c r="K289" s="1"/>
  <c r="J286"/>
  <c r="K285"/>
  <c r="K284"/>
  <c r="K283"/>
  <c r="K282"/>
  <c r="K281"/>
  <c r="K280"/>
  <c r="K279"/>
  <c r="G277"/>
  <c r="F277"/>
  <c r="J276"/>
  <c r="K275"/>
  <c r="K274"/>
  <c r="K273"/>
  <c r="K272"/>
  <c r="K271"/>
  <c r="K270"/>
  <c r="K269"/>
  <c r="K268"/>
  <c r="K267"/>
  <c r="K266"/>
  <c r="J264"/>
  <c r="K263"/>
  <c r="K262"/>
  <c r="K261"/>
  <c r="K260"/>
  <c r="K259"/>
  <c r="K258"/>
  <c r="K257"/>
  <c r="K256"/>
  <c r="J254"/>
  <c r="K253"/>
  <c r="K252"/>
  <c r="K251"/>
  <c r="K250"/>
  <c r="K249"/>
  <c r="K248"/>
  <c r="J246"/>
  <c r="K245"/>
  <c r="K246" s="1"/>
  <c r="J242"/>
  <c r="K241"/>
  <c r="K240"/>
  <c r="K239"/>
  <c r="K238"/>
  <c r="K237"/>
  <c r="K236"/>
  <c r="K235"/>
  <c r="K234"/>
  <c r="K233"/>
  <c r="G231"/>
  <c r="F231"/>
  <c r="J230"/>
  <c r="K229"/>
  <c r="K228"/>
  <c r="K227"/>
  <c r="J225"/>
  <c r="K224"/>
  <c r="K223"/>
  <c r="K222"/>
  <c r="K221"/>
  <c r="K220"/>
  <c r="K219"/>
  <c r="K218"/>
  <c r="K217"/>
  <c r="J215"/>
  <c r="K214"/>
  <c r="K213"/>
  <c r="K212"/>
  <c r="K211"/>
  <c r="K210"/>
  <c r="K209"/>
  <c r="K208"/>
  <c r="J206"/>
  <c r="K205"/>
  <c r="K204"/>
  <c r="K203"/>
  <c r="K202"/>
  <c r="J200"/>
  <c r="K199"/>
  <c r="K198"/>
  <c r="K197"/>
  <c r="K196"/>
  <c r="K195"/>
  <c r="K194"/>
  <c r="K193"/>
  <c r="K192"/>
  <c r="K191"/>
  <c r="K190"/>
  <c r="K189"/>
  <c r="K188"/>
  <c r="G186"/>
  <c r="F186"/>
  <c r="E112" i="9" s="1"/>
  <c r="J185" i="15"/>
  <c r="K184"/>
  <c r="K183"/>
  <c r="K182"/>
  <c r="K181"/>
  <c r="K180"/>
  <c r="J178"/>
  <c r="K177"/>
  <c r="K176"/>
  <c r="K175"/>
  <c r="K174"/>
  <c r="K173"/>
  <c r="K172"/>
  <c r="J170"/>
  <c r="K169"/>
  <c r="K168"/>
  <c r="K167"/>
  <c r="K166"/>
  <c r="K165"/>
  <c r="K164"/>
  <c r="K163"/>
  <c r="K162"/>
  <c r="J160"/>
  <c r="K159"/>
  <c r="K160" s="1"/>
  <c r="J157"/>
  <c r="K156"/>
  <c r="K155"/>
  <c r="G153"/>
  <c r="F153"/>
  <c r="J152"/>
  <c r="K151"/>
  <c r="K150"/>
  <c r="K149"/>
  <c r="K148"/>
  <c r="K147"/>
  <c r="K146"/>
  <c r="J144"/>
  <c r="K143"/>
  <c r="K142"/>
  <c r="K141"/>
  <c r="K140"/>
  <c r="K139"/>
  <c r="J137"/>
  <c r="K136"/>
  <c r="K135"/>
  <c r="J133"/>
  <c r="K132"/>
  <c r="K131"/>
  <c r="K130"/>
  <c r="K129"/>
  <c r="K128"/>
  <c r="K127"/>
  <c r="K126"/>
  <c r="K125"/>
  <c r="K124"/>
  <c r="K123"/>
  <c r="J121"/>
  <c r="K120"/>
  <c r="K119"/>
  <c r="K118"/>
  <c r="K117"/>
  <c r="K116"/>
  <c r="K115"/>
  <c r="K114"/>
  <c r="K113"/>
  <c r="K112"/>
  <c r="E110" i="9"/>
  <c r="J109" i="15"/>
  <c r="K108"/>
  <c r="K107"/>
  <c r="K106"/>
  <c r="K105"/>
  <c r="J99"/>
  <c r="K98"/>
  <c r="K99" s="1"/>
  <c r="J96"/>
  <c r="K95"/>
  <c r="K94"/>
  <c r="K93"/>
  <c r="K92"/>
  <c r="K91"/>
  <c r="K90"/>
  <c r="K89"/>
  <c r="K88"/>
  <c r="J86"/>
  <c r="K85"/>
  <c r="K84"/>
  <c r="K83"/>
  <c r="K82"/>
  <c r="K81"/>
  <c r="K80"/>
  <c r="I78"/>
  <c r="H78"/>
  <c r="G109" i="9" s="1"/>
  <c r="G78" i="15"/>
  <c r="F78"/>
  <c r="J77"/>
  <c r="K76"/>
  <c r="K75"/>
  <c r="K74"/>
  <c r="K73"/>
  <c r="K72"/>
  <c r="J70"/>
  <c r="K69"/>
  <c r="K68"/>
  <c r="K67"/>
  <c r="K66"/>
  <c r="J64"/>
  <c r="K63"/>
  <c r="K62"/>
  <c r="K61"/>
  <c r="K60"/>
  <c r="K59"/>
  <c r="K58"/>
  <c r="J56"/>
  <c r="K55"/>
  <c r="K56" s="1"/>
  <c r="J53"/>
  <c r="K52"/>
  <c r="K51"/>
  <c r="K50"/>
  <c r="K49"/>
  <c r="K48"/>
  <c r="K47"/>
  <c r="K46"/>
  <c r="K45"/>
  <c r="K53" s="1"/>
  <c r="G43"/>
  <c r="F108" i="9" s="1"/>
  <c r="F43" i="15"/>
  <c r="J42"/>
  <c r="K41"/>
  <c r="K40"/>
  <c r="K39"/>
  <c r="K38"/>
  <c r="J36"/>
  <c r="K35"/>
  <c r="K34"/>
  <c r="K33"/>
  <c r="J30"/>
  <c r="K29"/>
  <c r="K28"/>
  <c r="J26"/>
  <c r="K25"/>
  <c r="K26" s="1"/>
  <c r="J23"/>
  <c r="K22"/>
  <c r="K21"/>
  <c r="K20"/>
  <c r="K19"/>
  <c r="K18"/>
  <c r="K17"/>
  <c r="K16"/>
  <c r="K15"/>
  <c r="K14"/>
  <c r="K13"/>
  <c r="K12"/>
  <c r="G304" i="14"/>
  <c r="F92" i="9" s="1"/>
  <c r="F304" i="14"/>
  <c r="K303"/>
  <c r="J303"/>
  <c r="K298"/>
  <c r="J298"/>
  <c r="K294"/>
  <c r="J294"/>
  <c r="K277"/>
  <c r="J277"/>
  <c r="K272"/>
  <c r="J272"/>
  <c r="J304" s="1"/>
  <c r="H92" i="9" s="1"/>
  <c r="E91"/>
  <c r="K252" i="14"/>
  <c r="J252"/>
  <c r="K246"/>
  <c r="J246"/>
  <c r="K243"/>
  <c r="J243"/>
  <c r="G240"/>
  <c r="F90" i="9" s="1"/>
  <c r="F240" i="14"/>
  <c r="K239"/>
  <c r="J239"/>
  <c r="K235"/>
  <c r="J235"/>
  <c r="K231"/>
  <c r="J231"/>
  <c r="K228"/>
  <c r="J228"/>
  <c r="K224"/>
  <c r="J224"/>
  <c r="G216"/>
  <c r="F89" i="9" s="1"/>
  <c r="F216" i="14"/>
  <c r="E89" i="9" s="1"/>
  <c r="K215" i="14"/>
  <c r="J215"/>
  <c r="K201"/>
  <c r="J201"/>
  <c r="K192"/>
  <c r="J192"/>
  <c r="K187"/>
  <c r="J187"/>
  <c r="K174"/>
  <c r="J174"/>
  <c r="G167"/>
  <c r="F88" i="9" s="1"/>
  <c r="F167" i="14"/>
  <c r="E88" i="9" s="1"/>
  <c r="E167" i="14"/>
  <c r="K166"/>
  <c r="J166"/>
  <c r="K160"/>
  <c r="J160"/>
  <c r="K153"/>
  <c r="J153"/>
  <c r="K149"/>
  <c r="J149"/>
  <c r="K145"/>
  <c r="J145"/>
  <c r="J167" s="1"/>
  <c r="H88" i="9" s="1"/>
  <c r="G142" i="14"/>
  <c r="F87" i="9" s="1"/>
  <c r="F142" i="14"/>
  <c r="E142"/>
  <c r="D87" i="9" s="1"/>
  <c r="K141" i="14"/>
  <c r="J141"/>
  <c r="K135"/>
  <c r="J135"/>
  <c r="K125"/>
  <c r="J125"/>
  <c r="K122"/>
  <c r="J122"/>
  <c r="K117"/>
  <c r="K142" s="1"/>
  <c r="I87" i="9" s="1"/>
  <c r="J117" i="14"/>
  <c r="E86" i="9"/>
  <c r="K107" i="14"/>
  <c r="J107"/>
  <c r="K100"/>
  <c r="J100"/>
  <c r="K91"/>
  <c r="J91"/>
  <c r="K85"/>
  <c r="J85"/>
  <c r="G75"/>
  <c r="F75"/>
  <c r="E85" i="9" s="1"/>
  <c r="K74" i="14"/>
  <c r="J74"/>
  <c r="K50"/>
  <c r="J50"/>
  <c r="K46"/>
  <c r="J46"/>
  <c r="K43"/>
  <c r="J43"/>
  <c r="K39"/>
  <c r="J39"/>
  <c r="G35"/>
  <c r="F35"/>
  <c r="K34"/>
  <c r="J34"/>
  <c r="K30"/>
  <c r="J30"/>
  <c r="K24"/>
  <c r="J24"/>
  <c r="K21"/>
  <c r="J21"/>
  <c r="K13"/>
  <c r="J13"/>
  <c r="G476" i="13"/>
  <c r="F57" i="9" s="1"/>
  <c r="F476" i="13"/>
  <c r="E476"/>
  <c r="E477" s="1"/>
  <c r="J475"/>
  <c r="K474"/>
  <c r="K473"/>
  <c r="K472"/>
  <c r="K471"/>
  <c r="K470"/>
  <c r="K469"/>
  <c r="J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J446"/>
  <c r="K446" s="1"/>
  <c r="K445"/>
  <c r="K444"/>
  <c r="K443"/>
  <c r="K442"/>
  <c r="K441"/>
  <c r="K440"/>
  <c r="J438"/>
  <c r="K438" s="1"/>
  <c r="K437"/>
  <c r="K436"/>
  <c r="J434"/>
  <c r="K434" s="1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I406"/>
  <c r="H406"/>
  <c r="G56" i="9" s="1"/>
  <c r="G406" i="13"/>
  <c r="F56" i="9" s="1"/>
  <c r="F406" i="13"/>
  <c r="J405"/>
  <c r="K404"/>
  <c r="K403"/>
  <c r="K402"/>
  <c r="K401"/>
  <c r="K400"/>
  <c r="K399"/>
  <c r="K398"/>
  <c r="K397"/>
  <c r="K396"/>
  <c r="K395"/>
  <c r="K394"/>
  <c r="K393"/>
  <c r="K392"/>
  <c r="K391"/>
  <c r="K390"/>
  <c r="J387"/>
  <c r="K386"/>
  <c r="K385"/>
  <c r="K384"/>
  <c r="K383"/>
  <c r="K382"/>
  <c r="K381"/>
  <c r="K380"/>
  <c r="J378"/>
  <c r="K377"/>
  <c r="K376"/>
  <c r="K375"/>
  <c r="K374"/>
  <c r="K373"/>
  <c r="K372"/>
  <c r="K371"/>
  <c r="K370"/>
  <c r="K369"/>
  <c r="K368"/>
  <c r="K367"/>
  <c r="K366"/>
  <c r="K365"/>
  <c r="J362"/>
  <c r="K361"/>
  <c r="K360"/>
  <c r="K359"/>
  <c r="K358"/>
  <c r="K357"/>
  <c r="K356"/>
  <c r="K355"/>
  <c r="K354"/>
  <c r="K353"/>
  <c r="J351"/>
  <c r="K350"/>
  <c r="K349"/>
  <c r="G346"/>
  <c r="F55" i="9" s="1"/>
  <c r="F346" i="13"/>
  <c r="J345"/>
  <c r="K344"/>
  <c r="K343"/>
  <c r="K342"/>
  <c r="K341"/>
  <c r="K340"/>
  <c r="J337"/>
  <c r="K336"/>
  <c r="K335"/>
  <c r="K334"/>
  <c r="K333"/>
  <c r="J330"/>
  <c r="K329"/>
  <c r="K328"/>
  <c r="K327"/>
  <c r="K326"/>
  <c r="K325"/>
  <c r="K324"/>
  <c r="K323"/>
  <c r="K322"/>
  <c r="K321"/>
  <c r="J318"/>
  <c r="K317"/>
  <c r="K316"/>
  <c r="K315"/>
  <c r="K314"/>
  <c r="K311"/>
  <c r="J311"/>
  <c r="G308"/>
  <c r="F54" i="9" s="1"/>
  <c r="F308" i="13"/>
  <c r="E54" i="9" s="1"/>
  <c r="J307" i="13"/>
  <c r="K306"/>
  <c r="K305"/>
  <c r="J302"/>
  <c r="K301"/>
  <c r="K300"/>
  <c r="K299"/>
  <c r="K298"/>
  <c r="K297"/>
  <c r="K294"/>
  <c r="J294"/>
  <c r="J291"/>
  <c r="K290"/>
  <c r="K289"/>
  <c r="K288"/>
  <c r="K287"/>
  <c r="J284"/>
  <c r="K283"/>
  <c r="K282"/>
  <c r="K281"/>
  <c r="K280"/>
  <c r="K279"/>
  <c r="G275"/>
  <c r="F53" i="9" s="1"/>
  <c r="F275" i="13"/>
  <c r="E53" i="9" s="1"/>
  <c r="J274" i="13"/>
  <c r="K273"/>
  <c r="K272"/>
  <c r="K271"/>
  <c r="K270"/>
  <c r="K269"/>
  <c r="K268"/>
  <c r="J266"/>
  <c r="K265"/>
  <c r="K264"/>
  <c r="K263"/>
  <c r="J261"/>
  <c r="K260"/>
  <c r="K259"/>
  <c r="K258"/>
  <c r="K257"/>
  <c r="K256"/>
  <c r="K255"/>
  <c r="J253"/>
  <c r="K252"/>
  <c r="K251"/>
  <c r="K250"/>
  <c r="K249"/>
  <c r="K248"/>
  <c r="K247"/>
  <c r="K246"/>
  <c r="K245"/>
  <c r="K244"/>
  <c r="K243"/>
  <c r="K242"/>
  <c r="K241"/>
  <c r="K240"/>
  <c r="K238"/>
  <c r="J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I217"/>
  <c r="H217"/>
  <c r="G217"/>
  <c r="F52" i="9" s="1"/>
  <c r="F217" i="13"/>
  <c r="E52" i="9" s="1"/>
  <c r="J216" i="13"/>
  <c r="K215"/>
  <c r="K214"/>
  <c r="K213"/>
  <c r="J211"/>
  <c r="K210"/>
  <c r="K209"/>
  <c r="K208"/>
  <c r="K207"/>
  <c r="K206"/>
  <c r="J202"/>
  <c r="K201"/>
  <c r="K200"/>
  <c r="K199"/>
  <c r="K198"/>
  <c r="J195"/>
  <c r="K194"/>
  <c r="K193"/>
  <c r="K192"/>
  <c r="K191"/>
  <c r="K190"/>
  <c r="J187"/>
  <c r="K186"/>
  <c r="K185"/>
  <c r="K184"/>
  <c r="K183"/>
  <c r="K182"/>
  <c r="F51" i="9"/>
  <c r="E51"/>
  <c r="J179" i="13"/>
  <c r="K178"/>
  <c r="K177"/>
  <c r="K176"/>
  <c r="K175"/>
  <c r="J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44"/>
  <c r="J144"/>
  <c r="J141"/>
  <c r="K140"/>
  <c r="K139"/>
  <c r="K138"/>
  <c r="K137"/>
  <c r="K136"/>
  <c r="K135"/>
  <c r="K134"/>
  <c r="K133"/>
  <c r="K132"/>
  <c r="K131"/>
  <c r="K130"/>
  <c r="K129"/>
  <c r="K128"/>
  <c r="K127"/>
  <c r="K126"/>
  <c r="K125"/>
  <c r="K123"/>
  <c r="G120"/>
  <c r="F50" i="9" s="1"/>
  <c r="F120" i="13"/>
  <c r="J119"/>
  <c r="K118"/>
  <c r="K117"/>
  <c r="K116"/>
  <c r="K115"/>
  <c r="K114"/>
  <c r="K113"/>
  <c r="K112"/>
  <c r="J110"/>
  <c r="K109"/>
  <c r="K108"/>
  <c r="K107"/>
  <c r="K106"/>
  <c r="K105"/>
  <c r="K104"/>
  <c r="K103"/>
  <c r="K102"/>
  <c r="K101"/>
  <c r="K100"/>
  <c r="K99"/>
  <c r="K98"/>
  <c r="K97"/>
  <c r="K96"/>
  <c r="K95"/>
  <c r="J93"/>
  <c r="K92"/>
  <c r="K91"/>
  <c r="K90"/>
  <c r="K89"/>
  <c r="K88"/>
  <c r="K87"/>
  <c r="K86"/>
  <c r="K85"/>
  <c r="K84"/>
  <c r="K83"/>
  <c r="K82"/>
  <c r="K81"/>
  <c r="K80"/>
  <c r="J77"/>
  <c r="K76"/>
  <c r="K75"/>
  <c r="K74"/>
  <c r="K73"/>
  <c r="K72"/>
  <c r="G70"/>
  <c r="F49" i="9" s="1"/>
  <c r="F70" i="13"/>
  <c r="E49" i="9" s="1"/>
  <c r="J69" i="13"/>
  <c r="K68"/>
  <c r="K67"/>
  <c r="K66"/>
  <c r="K65"/>
  <c r="K64"/>
  <c r="K63"/>
  <c r="K62"/>
  <c r="K61"/>
  <c r="K60"/>
  <c r="K59"/>
  <c r="J57"/>
  <c r="K56"/>
  <c r="K55"/>
  <c r="K54"/>
  <c r="K53"/>
  <c r="K52"/>
  <c r="K51"/>
  <c r="K50"/>
  <c r="K49"/>
  <c r="J47"/>
  <c r="K46"/>
  <c r="K45"/>
  <c r="K44"/>
  <c r="K43"/>
  <c r="K42"/>
  <c r="K41"/>
  <c r="K40"/>
  <c r="J38"/>
  <c r="K37"/>
  <c r="K36"/>
  <c r="K35"/>
  <c r="K34"/>
  <c r="K33"/>
  <c r="K32"/>
  <c r="K31"/>
  <c r="K30"/>
  <c r="K29"/>
  <c r="K28"/>
  <c r="K27"/>
  <c r="J24"/>
  <c r="K23"/>
  <c r="K22"/>
  <c r="K21"/>
  <c r="K20"/>
  <c r="K19"/>
  <c r="K18"/>
  <c r="K17"/>
  <c r="K16"/>
  <c r="K15"/>
  <c r="K14"/>
  <c r="G227" i="12"/>
  <c r="J226"/>
  <c r="K225"/>
  <c r="K224"/>
  <c r="K223"/>
  <c r="K220"/>
  <c r="J218"/>
  <c r="K217"/>
  <c r="K216"/>
  <c r="K215"/>
  <c r="K214"/>
  <c r="K213"/>
  <c r="K212"/>
  <c r="J210"/>
  <c r="K209"/>
  <c r="K208"/>
  <c r="K207"/>
  <c r="K206"/>
  <c r="K205"/>
  <c r="K204"/>
  <c r="K203"/>
  <c r="J201"/>
  <c r="K200"/>
  <c r="K199"/>
  <c r="K198"/>
  <c r="K197"/>
  <c r="K196"/>
  <c r="K195"/>
  <c r="K194"/>
  <c r="K193"/>
  <c r="K192"/>
  <c r="K191"/>
  <c r="K190"/>
  <c r="K189"/>
  <c r="K188"/>
  <c r="K187"/>
  <c r="G185"/>
  <c r="F43" i="9" s="1"/>
  <c r="F185" i="12"/>
  <c r="E43" i="9" s="1"/>
  <c r="K183" i="12"/>
  <c r="J181"/>
  <c r="K180"/>
  <c r="K179"/>
  <c r="K178"/>
  <c r="K177"/>
  <c r="K176"/>
  <c r="K175"/>
  <c r="K174"/>
  <c r="K173"/>
  <c r="J171"/>
  <c r="K170"/>
  <c r="K169"/>
  <c r="K168"/>
  <c r="J166"/>
  <c r="K165"/>
  <c r="K164"/>
  <c r="J162"/>
  <c r="K161"/>
  <c r="K160"/>
  <c r="K159"/>
  <c r="K158"/>
  <c r="K157"/>
  <c r="F42" i="9"/>
  <c r="J145" i="12"/>
  <c r="J155" s="1"/>
  <c r="K144"/>
  <c r="K143"/>
  <c r="G138"/>
  <c r="F41" i="9" s="1"/>
  <c r="F138" i="12"/>
  <c r="J137"/>
  <c r="K136"/>
  <c r="K135"/>
  <c r="J133"/>
  <c r="K132"/>
  <c r="K131"/>
  <c r="J126"/>
  <c r="K125"/>
  <c r="K126" s="1"/>
  <c r="K128"/>
  <c r="K129" s="1"/>
  <c r="F40" i="9"/>
  <c r="F120" i="12"/>
  <c r="E40" i="9" s="1"/>
  <c r="J119" i="12"/>
  <c r="K118"/>
  <c r="K117"/>
  <c r="J115"/>
  <c r="K114"/>
  <c r="K112"/>
  <c r="J110"/>
  <c r="K109"/>
  <c r="K108"/>
  <c r="J106"/>
  <c r="K105"/>
  <c r="K104"/>
  <c r="K103"/>
  <c r="K101"/>
  <c r="J101"/>
  <c r="G98"/>
  <c r="F39" i="9" s="1"/>
  <c r="F98" i="12"/>
  <c r="E39" i="9" s="1"/>
  <c r="J97" i="12"/>
  <c r="K96"/>
  <c r="K95"/>
  <c r="K94"/>
  <c r="K93"/>
  <c r="K92"/>
  <c r="K91"/>
  <c r="K90"/>
  <c r="K87"/>
  <c r="J85"/>
  <c r="K84"/>
  <c r="K83"/>
  <c r="K82"/>
  <c r="K79"/>
  <c r="J77"/>
  <c r="K76"/>
  <c r="K75"/>
  <c r="K74"/>
  <c r="F38" i="9"/>
  <c r="F72" i="12"/>
  <c r="E38" i="9" s="1"/>
  <c r="J71" i="12"/>
  <c r="K70"/>
  <c r="K69"/>
  <c r="K68"/>
  <c r="K67"/>
  <c r="K64"/>
  <c r="K61"/>
  <c r="K58"/>
  <c r="J56"/>
  <c r="K55"/>
  <c r="K54"/>
  <c r="K53"/>
  <c r="F37" i="9"/>
  <c r="E37"/>
  <c r="K46" i="12"/>
  <c r="K43"/>
  <c r="J38"/>
  <c r="K37"/>
  <c r="K36"/>
  <c r="K35"/>
  <c r="K34"/>
  <c r="K33"/>
  <c r="K32"/>
  <c r="K31"/>
  <c r="K30"/>
  <c r="K29"/>
  <c r="F27"/>
  <c r="E36" i="9" s="1"/>
  <c r="J14" i="12"/>
  <c r="K12"/>
  <c r="K14" s="1"/>
  <c r="B1"/>
  <c r="G224" i="11"/>
  <c r="F31" i="9" s="1"/>
  <c r="F224" i="11"/>
  <c r="E31" i="9" s="1"/>
  <c r="E224" i="11"/>
  <c r="E226" s="1"/>
  <c r="K223"/>
  <c r="J223"/>
  <c r="K217"/>
  <c r="J217"/>
  <c r="K210"/>
  <c r="J210"/>
  <c r="K206"/>
  <c r="J206"/>
  <c r="J201"/>
  <c r="G191"/>
  <c r="F30" i="9" s="1"/>
  <c r="F191" i="11"/>
  <c r="E30" i="9" s="1"/>
  <c r="K190" i="11"/>
  <c r="K192" s="1"/>
  <c r="J190"/>
  <c r="K180"/>
  <c r="J180"/>
  <c r="G173"/>
  <c r="F29" i="9" s="1"/>
  <c r="F173" i="11"/>
  <c r="E29" i="9" s="1"/>
  <c r="K172" i="11"/>
  <c r="J172"/>
  <c r="K165"/>
  <c r="J165"/>
  <c r="K162"/>
  <c r="J162"/>
  <c r="K154"/>
  <c r="J154"/>
  <c r="K151"/>
  <c r="J151"/>
  <c r="G141"/>
  <c r="F28" i="9" s="1"/>
  <c r="F141" i="11"/>
  <c r="E28" i="9" s="1"/>
  <c r="K140" i="11"/>
  <c r="J140"/>
  <c r="K133"/>
  <c r="J133"/>
  <c r="K127"/>
  <c r="J127"/>
  <c r="K123"/>
  <c r="J123"/>
  <c r="G114"/>
  <c r="F27" i="9" s="1"/>
  <c r="F114" i="11"/>
  <c r="K113"/>
  <c r="J113"/>
  <c r="K105"/>
  <c r="J105"/>
  <c r="K101"/>
  <c r="J101"/>
  <c r="K97"/>
  <c r="J97"/>
  <c r="F26" i="9"/>
  <c r="E26"/>
  <c r="K88" i="11"/>
  <c r="J88"/>
  <c r="K79"/>
  <c r="J79"/>
  <c r="K76"/>
  <c r="K92" s="1"/>
  <c r="F25" i="9"/>
  <c r="E25"/>
  <c r="K71" i="11"/>
  <c r="J71"/>
  <c r="K67"/>
  <c r="J67"/>
  <c r="K64"/>
  <c r="J64"/>
  <c r="K58"/>
  <c r="J58"/>
  <c r="F24" i="9"/>
  <c r="E24"/>
  <c r="K54" i="11"/>
  <c r="J54"/>
  <c r="K48"/>
  <c r="J48"/>
  <c r="K45"/>
  <c r="J45"/>
  <c r="K39"/>
  <c r="J39"/>
  <c r="K34"/>
  <c r="J34"/>
  <c r="F23" i="9"/>
  <c r="E23"/>
  <c r="K30" i="11"/>
  <c r="J30"/>
  <c r="K27"/>
  <c r="J27"/>
  <c r="K22"/>
  <c r="J22"/>
  <c r="K18"/>
  <c r="J18"/>
  <c r="K17"/>
  <c r="J17"/>
  <c r="K13"/>
  <c r="J13"/>
  <c r="F212" i="10"/>
  <c r="K211"/>
  <c r="J211"/>
  <c r="K207"/>
  <c r="J207"/>
  <c r="K203"/>
  <c r="J203"/>
  <c r="K200"/>
  <c r="J200"/>
  <c r="K196"/>
  <c r="J196"/>
  <c r="F16" i="9"/>
  <c r="E16"/>
  <c r="D16"/>
  <c r="K172" i="10"/>
  <c r="J172"/>
  <c r="J176" s="1"/>
  <c r="K160"/>
  <c r="I144"/>
  <c r="I214" s="1"/>
  <c r="H144"/>
  <c r="H214" s="1"/>
  <c r="E15" i="9"/>
  <c r="E144" i="10"/>
  <c r="K137"/>
  <c r="J137"/>
  <c r="K134"/>
  <c r="J134"/>
  <c r="K131"/>
  <c r="J131"/>
  <c r="F126"/>
  <c r="E14" i="9" s="1"/>
  <c r="K125" i="10"/>
  <c r="J125"/>
  <c r="K122"/>
  <c r="J122"/>
  <c r="K116"/>
  <c r="J116"/>
  <c r="K110"/>
  <c r="J110"/>
  <c r="K101"/>
  <c r="J101"/>
  <c r="F98"/>
  <c r="E13" i="9" s="1"/>
  <c r="K97" i="10"/>
  <c r="J97"/>
  <c r="K94"/>
  <c r="J94"/>
  <c r="K91"/>
  <c r="J91"/>
  <c r="K85"/>
  <c r="J85"/>
  <c r="K79"/>
  <c r="J79"/>
  <c r="G76"/>
  <c r="F76"/>
  <c r="K75"/>
  <c r="J75"/>
  <c r="K69"/>
  <c r="J69"/>
  <c r="K63"/>
  <c r="J63"/>
  <c r="K57"/>
  <c r="J57"/>
  <c r="K49"/>
  <c r="J49"/>
  <c r="I11" i="9"/>
  <c r="H11"/>
  <c r="G128"/>
  <c r="F128"/>
  <c r="E128"/>
  <c r="D128"/>
  <c r="G127"/>
  <c r="F127"/>
  <c r="E127"/>
  <c r="D127"/>
  <c r="G126"/>
  <c r="F126"/>
  <c r="E126"/>
  <c r="D126"/>
  <c r="G125"/>
  <c r="F125"/>
  <c r="E125"/>
  <c r="D125"/>
  <c r="G124"/>
  <c r="F124"/>
  <c r="E124"/>
  <c r="D124"/>
  <c r="G123"/>
  <c r="F123"/>
  <c r="E123"/>
  <c r="D123"/>
  <c r="G122"/>
  <c r="F122"/>
  <c r="E122"/>
  <c r="D122"/>
  <c r="G121"/>
  <c r="F121"/>
  <c r="E121"/>
  <c r="D121"/>
  <c r="G120"/>
  <c r="G129" s="1"/>
  <c r="F120"/>
  <c r="E120"/>
  <c r="E129" s="1"/>
  <c r="D120"/>
  <c r="G116"/>
  <c r="F116"/>
  <c r="E116"/>
  <c r="D116"/>
  <c r="G115"/>
  <c r="F115"/>
  <c r="D115"/>
  <c r="G114"/>
  <c r="F114"/>
  <c r="E114"/>
  <c r="D114"/>
  <c r="G113"/>
  <c r="F113"/>
  <c r="E113"/>
  <c r="D113"/>
  <c r="G112"/>
  <c r="F112"/>
  <c r="D112"/>
  <c r="G111"/>
  <c r="F111"/>
  <c r="E111"/>
  <c r="D111"/>
  <c r="G110"/>
  <c r="F110"/>
  <c r="D110"/>
  <c r="F109"/>
  <c r="E109"/>
  <c r="D109"/>
  <c r="G108"/>
  <c r="E108"/>
  <c r="D108"/>
  <c r="G92"/>
  <c r="E92"/>
  <c r="D92"/>
  <c r="G91"/>
  <c r="F91"/>
  <c r="D91"/>
  <c r="G90"/>
  <c r="E90"/>
  <c r="D90"/>
  <c r="G89"/>
  <c r="D89"/>
  <c r="G88"/>
  <c r="D88"/>
  <c r="G87"/>
  <c r="E87"/>
  <c r="G86"/>
  <c r="F86"/>
  <c r="D86"/>
  <c r="G85"/>
  <c r="F85"/>
  <c r="D85"/>
  <c r="G84"/>
  <c r="F84"/>
  <c r="E84"/>
  <c r="D84"/>
  <c r="C68"/>
  <c r="G57"/>
  <c r="E57"/>
  <c r="D57"/>
  <c r="E56"/>
  <c r="D56"/>
  <c r="G55"/>
  <c r="E55"/>
  <c r="D55"/>
  <c r="G54"/>
  <c r="D54"/>
  <c r="G53"/>
  <c r="D53"/>
  <c r="G52"/>
  <c r="D52"/>
  <c r="G51"/>
  <c r="D51"/>
  <c r="G50"/>
  <c r="E50"/>
  <c r="D50"/>
  <c r="G49"/>
  <c r="D49"/>
  <c r="G44"/>
  <c r="E44"/>
  <c r="D44"/>
  <c r="G43"/>
  <c r="D43"/>
  <c r="G42"/>
  <c r="E42"/>
  <c r="D42"/>
  <c r="G41"/>
  <c r="E41"/>
  <c r="D41"/>
  <c r="G40"/>
  <c r="D40"/>
  <c r="G39"/>
  <c r="D39"/>
  <c r="G38"/>
  <c r="D38"/>
  <c r="G37"/>
  <c r="D37"/>
  <c r="G36"/>
  <c r="F36"/>
  <c r="D36"/>
  <c r="B32"/>
  <c r="B45" s="1"/>
  <c r="B58" s="1"/>
  <c r="B93" s="1"/>
  <c r="B117" s="1"/>
  <c r="B129" s="1"/>
  <c r="G31"/>
  <c r="G30"/>
  <c r="D30"/>
  <c r="G29"/>
  <c r="D29"/>
  <c r="G28"/>
  <c r="D28"/>
  <c r="G27"/>
  <c r="D27"/>
  <c r="G26"/>
  <c r="D26"/>
  <c r="G25"/>
  <c r="D25"/>
  <c r="G24"/>
  <c r="D24"/>
  <c r="G23"/>
  <c r="D23"/>
  <c r="G18"/>
  <c r="F18"/>
  <c r="D18"/>
  <c r="I17"/>
  <c r="H17"/>
  <c r="G17"/>
  <c r="F17"/>
  <c r="E17"/>
  <c r="D17"/>
  <c r="G16"/>
  <c r="G14"/>
  <c r="F14"/>
  <c r="D14"/>
  <c r="G13"/>
  <c r="F13"/>
  <c r="D13"/>
  <c r="G12"/>
  <c r="F12"/>
  <c r="D12"/>
  <c r="G11"/>
  <c r="F11"/>
  <c r="E11"/>
  <c r="D11"/>
  <c r="I10"/>
  <c r="H10"/>
  <c r="G10"/>
  <c r="F10"/>
  <c r="E10"/>
  <c r="D10"/>
  <c r="E27" l="1"/>
  <c r="F226" i="11"/>
  <c r="K144" i="10"/>
  <c r="J144"/>
  <c r="J110" i="15"/>
  <c r="J191" i="11"/>
  <c r="K72"/>
  <c r="J92"/>
  <c r="J141"/>
  <c r="H28" i="9" s="1"/>
  <c r="J72" i="11"/>
  <c r="J126" i="10"/>
  <c r="K176"/>
  <c r="K191" i="11"/>
  <c r="J111" i="14"/>
  <c r="K215" i="15"/>
  <c r="K310"/>
  <c r="J76" i="10"/>
  <c r="J98"/>
  <c r="H13" i="9" s="1"/>
  <c r="K126" i="10"/>
  <c r="K212"/>
  <c r="I25" i="9"/>
  <c r="J180" i="13"/>
  <c r="G305" i="14"/>
  <c r="K45" i="16"/>
  <c r="I120" i="9" s="1"/>
  <c r="K76" i="10"/>
  <c r="K98"/>
  <c r="I13" i="9" s="1"/>
  <c r="F214" i="10"/>
  <c r="F329" i="16"/>
  <c r="J359" i="19"/>
  <c r="G214" i="10"/>
  <c r="K307" i="13"/>
  <c r="H110" i="9"/>
  <c r="K27" i="12"/>
  <c r="I36" i="9" s="1"/>
  <c r="J51" i="12"/>
  <c r="H37" i="9" s="1"/>
  <c r="J72" i="12"/>
  <c r="F44" i="9"/>
  <c r="G228" i="12"/>
  <c r="J27"/>
  <c r="H36" i="9" s="1"/>
  <c r="J114" i="11"/>
  <c r="H27" i="9" s="1"/>
  <c r="D129"/>
  <c r="K115" i="12"/>
  <c r="K85"/>
  <c r="H42" i="9"/>
  <c r="H26"/>
  <c r="H30"/>
  <c r="K31" i="11"/>
  <c r="K55"/>
  <c r="I24" i="9" s="1"/>
  <c r="J31" i="11"/>
  <c r="H23" i="9" s="1"/>
  <c r="J55" i="11"/>
  <c r="D15" i="9"/>
  <c r="D19" s="1"/>
  <c r="E214" i="10"/>
  <c r="F15" i="9"/>
  <c r="F19" s="1"/>
  <c r="E12"/>
  <c r="I80"/>
  <c r="I81" s="1"/>
  <c r="K359" i="19"/>
  <c r="H80" i="9"/>
  <c r="H81" s="1"/>
  <c r="K110" i="12"/>
  <c r="K137" i="15"/>
  <c r="K276"/>
  <c r="K30"/>
  <c r="K77"/>
  <c r="J311"/>
  <c r="H115" i="9" s="1"/>
  <c r="J35" i="14"/>
  <c r="H84" i="9" s="1"/>
  <c r="K167" i="14"/>
  <c r="I88" i="9" s="1"/>
  <c r="A3" i="13"/>
  <c r="A3" i="19"/>
  <c r="H16" i="9"/>
  <c r="K69" i="16"/>
  <c r="I121" i="9" s="1"/>
  <c r="K95" i="16"/>
  <c r="I122" i="9" s="1"/>
  <c r="K173" i="16"/>
  <c r="I123" i="9" s="1"/>
  <c r="K199" i="16"/>
  <c r="I124" i="9" s="1"/>
  <c r="K229" i="16"/>
  <c r="I125" i="9" s="1"/>
  <c r="K258" i="16"/>
  <c r="I126" i="9" s="1"/>
  <c r="K294" i="16"/>
  <c r="I127" i="9" s="1"/>
  <c r="K327" i="16"/>
  <c r="G329"/>
  <c r="J98" i="12"/>
  <c r="H39" i="9" s="1"/>
  <c r="K201" i="12"/>
  <c r="J256" i="14"/>
  <c r="H91" i="9" s="1"/>
  <c r="K36" i="15"/>
  <c r="K70"/>
  <c r="K121"/>
  <c r="K152"/>
  <c r="K157"/>
  <c r="K327"/>
  <c r="J45" i="16"/>
  <c r="H120" i="9" s="1"/>
  <c r="J69" i="16"/>
  <c r="H121" i="9" s="1"/>
  <c r="J95" i="16"/>
  <c r="H122" i="9" s="1"/>
  <c r="J173" i="16"/>
  <c r="H123" i="9" s="1"/>
  <c r="J199" i="16"/>
  <c r="H124" i="9" s="1"/>
  <c r="J229" i="16"/>
  <c r="H125" i="9" s="1"/>
  <c r="J258" i="16"/>
  <c r="H126" i="9" s="1"/>
  <c r="J294" i="16"/>
  <c r="H127" i="9" s="1"/>
  <c r="J327" i="16"/>
  <c r="K318" i="13"/>
  <c r="K330"/>
  <c r="J346"/>
  <c r="H55" i="9" s="1"/>
  <c r="K351" i="13"/>
  <c r="K110"/>
  <c r="K119"/>
  <c r="K141"/>
  <c r="K187"/>
  <c r="K236"/>
  <c r="D58" i="9"/>
  <c r="H24"/>
  <c r="J173" i="11"/>
  <c r="H29" i="9" s="1"/>
  <c r="J224" i="11"/>
  <c r="H31" i="9" s="1"/>
  <c r="K114" i="11"/>
  <c r="I27" i="9" s="1"/>
  <c r="K141" i="11"/>
  <c r="I28" i="9" s="1"/>
  <c r="K173" i="11"/>
  <c r="I29" i="9" s="1"/>
  <c r="I30"/>
  <c r="F32"/>
  <c r="E32"/>
  <c r="G226" i="11"/>
  <c r="I26" i="9"/>
  <c r="D31"/>
  <c r="D32" s="1"/>
  <c r="K224" i="11"/>
  <c r="I31" i="9" s="1"/>
  <c r="G32"/>
  <c r="I15"/>
  <c r="E18"/>
  <c r="I16"/>
  <c r="J212" i="10"/>
  <c r="E58" i="9"/>
  <c r="F117"/>
  <c r="J217" i="13"/>
  <c r="H52" i="9" s="1"/>
  <c r="K216" i="13"/>
  <c r="K253"/>
  <c r="K266"/>
  <c r="K302"/>
  <c r="K387"/>
  <c r="K24"/>
  <c r="K69"/>
  <c r="J70"/>
  <c r="H49" i="9" s="1"/>
  <c r="H51"/>
  <c r="K202" i="13"/>
  <c r="K211"/>
  <c r="J275"/>
  <c r="H53" i="9" s="1"/>
  <c r="K284" i="13"/>
  <c r="J308"/>
  <c r="H54" i="9" s="1"/>
  <c r="K345" i="13"/>
  <c r="F477"/>
  <c r="K378"/>
  <c r="K467"/>
  <c r="J476"/>
  <c r="H57" i="9" s="1"/>
  <c r="J120" i="13"/>
  <c r="H50" i="9" s="1"/>
  <c r="K274" i="13"/>
  <c r="K291"/>
  <c r="K362"/>
  <c r="K405"/>
  <c r="G477"/>
  <c r="K38"/>
  <c r="K47"/>
  <c r="K57"/>
  <c r="K77"/>
  <c r="K93"/>
  <c r="K173"/>
  <c r="K179"/>
  <c r="K195"/>
  <c r="K261"/>
  <c r="K337"/>
  <c r="J406"/>
  <c r="H56" i="9" s="1"/>
  <c r="G58"/>
  <c r="K38" i="12"/>
  <c r="I12" i="9"/>
  <c r="I14"/>
  <c r="G15"/>
  <c r="G19" s="1"/>
  <c r="H12"/>
  <c r="H14"/>
  <c r="H15"/>
  <c r="I18"/>
  <c r="D117"/>
  <c r="F93"/>
  <c r="G93"/>
  <c r="J43" i="15"/>
  <c r="H108" i="9" s="1"/>
  <c r="J78" i="15"/>
  <c r="H109" i="9" s="1"/>
  <c r="K86" i="15"/>
  <c r="K96"/>
  <c r="K144"/>
  <c r="J153"/>
  <c r="H111" i="9" s="1"/>
  <c r="J186" i="15"/>
  <c r="H112" i="9" s="1"/>
  <c r="K225" i="15"/>
  <c r="K230"/>
  <c r="K242"/>
  <c r="K286"/>
  <c r="J337"/>
  <c r="H116" i="9" s="1"/>
  <c r="G338" i="15"/>
  <c r="E117" i="9"/>
  <c r="K178" i="15"/>
  <c r="K185"/>
  <c r="K200"/>
  <c r="K206"/>
  <c r="J231"/>
  <c r="H113" i="9" s="1"/>
  <c r="K254" i="15"/>
  <c r="K264"/>
  <c r="J277"/>
  <c r="H114" i="9" s="1"/>
  <c r="K297" i="15"/>
  <c r="K316"/>
  <c r="K336"/>
  <c r="F338"/>
  <c r="K23"/>
  <c r="K42"/>
  <c r="K64"/>
  <c r="K109"/>
  <c r="K133"/>
  <c r="K170"/>
  <c r="K305"/>
  <c r="J75" i="14"/>
  <c r="H85" i="9" s="1"/>
  <c r="K111" i="14"/>
  <c r="I86" i="9" s="1"/>
  <c r="E93"/>
  <c r="F305" i="14"/>
  <c r="H86" i="9"/>
  <c r="J142" i="14"/>
  <c r="H87" i="9" s="1"/>
  <c r="K216" i="14"/>
  <c r="I89" i="9" s="1"/>
  <c r="K240" i="14"/>
  <c r="I90" i="9" s="1"/>
  <c r="K256" i="14"/>
  <c r="I91" i="9" s="1"/>
  <c r="K35" i="14"/>
  <c r="I84" i="9" s="1"/>
  <c r="K75" i="14"/>
  <c r="I85" i="9" s="1"/>
  <c r="E305" i="14"/>
  <c r="J216"/>
  <c r="H89" i="9" s="1"/>
  <c r="J240" i="14"/>
  <c r="H90" i="9" s="1"/>
  <c r="K304" i="14"/>
  <c r="I92" i="9" s="1"/>
  <c r="F45"/>
  <c r="K56" i="12"/>
  <c r="K106"/>
  <c r="K210"/>
  <c r="K218"/>
  <c r="K226"/>
  <c r="K119"/>
  <c r="K137"/>
  <c r="K166"/>
  <c r="E45" i="9"/>
  <c r="K171" i="12"/>
  <c r="K71"/>
  <c r="K97"/>
  <c r="K162"/>
  <c r="F228"/>
  <c r="H38" i="9"/>
  <c r="J138" i="12"/>
  <c r="H41" i="9" s="1"/>
  <c r="J185" i="12"/>
  <c r="H43" i="9" s="1"/>
  <c r="J227" i="12"/>
  <c r="H44" i="9" s="1"/>
  <c r="K77" i="12"/>
  <c r="J120"/>
  <c r="H40" i="9" s="1"/>
  <c r="K133" i="12"/>
  <c r="K145"/>
  <c r="K155" s="1"/>
  <c r="K181"/>
  <c r="G117" i="9"/>
  <c r="F129"/>
  <c r="D45"/>
  <c r="F58"/>
  <c r="D93"/>
  <c r="G45"/>
  <c r="K329" i="16"/>
  <c r="I128" i="9"/>
  <c r="K78" i="15"/>
  <c r="I109" i="9" s="1"/>
  <c r="J329" i="16"/>
  <c r="H128" i="9"/>
  <c r="K475" i="13"/>
  <c r="K43" i="15" l="1"/>
  <c r="I108" i="9" s="1"/>
  <c r="K110" i="15"/>
  <c r="I110" i="9" s="1"/>
  <c r="J214" i="10"/>
  <c r="K180" i="13"/>
  <c r="I51" i="9" s="1"/>
  <c r="K214" i="10"/>
  <c r="K72" i="12"/>
  <c r="I38" i="9" s="1"/>
  <c r="K186" i="15"/>
  <c r="I112" i="9" s="1"/>
  <c r="K51" i="12"/>
  <c r="I37" i="9" s="1"/>
  <c r="K120" i="12"/>
  <c r="J228"/>
  <c r="H25" i="9"/>
  <c r="H32" s="1"/>
  <c r="J226" i="11"/>
  <c r="I40" i="9"/>
  <c r="I42"/>
  <c r="K226" i="11"/>
  <c r="H18" i="9"/>
  <c r="H19" s="1"/>
  <c r="E19"/>
  <c r="E131" s="1"/>
  <c r="K98" i="12"/>
  <c r="I39" i="9" s="1"/>
  <c r="K227" i="12"/>
  <c r="I44" i="9" s="1"/>
  <c r="I23"/>
  <c r="I32" s="1"/>
  <c r="K305" i="14"/>
  <c r="F131" i="9"/>
  <c r="D131"/>
  <c r="G131"/>
  <c r="H129"/>
  <c r="I129"/>
  <c r="K185" i="12"/>
  <c r="I43" i="9" s="1"/>
  <c r="K337" i="15"/>
  <c r="I116" i="9" s="1"/>
  <c r="K231" i="15"/>
  <c r="I113" i="9" s="1"/>
  <c r="K153" i="15"/>
  <c r="I111" i="9" s="1"/>
  <c r="K406" i="13"/>
  <c r="I56" i="9" s="1"/>
  <c r="J477" i="13"/>
  <c r="K346"/>
  <c r="I55" i="9" s="1"/>
  <c r="K70" i="13"/>
  <c r="I49" i="9" s="1"/>
  <c r="K308" i="13"/>
  <c r="I54" i="9" s="1"/>
  <c r="K120" i="13"/>
  <c r="I50" i="9" s="1"/>
  <c r="K476" i="13"/>
  <c r="I57" i="9" s="1"/>
  <c r="K275" i="13"/>
  <c r="I53" i="9" s="1"/>
  <c r="K217" i="13"/>
  <c r="I52" i="9" s="1"/>
  <c r="H58"/>
  <c r="I19"/>
  <c r="H117"/>
  <c r="I93"/>
  <c r="K311" i="15"/>
  <c r="I115" i="9" s="1"/>
  <c r="J338" i="15"/>
  <c r="K277"/>
  <c r="I114" i="9" s="1"/>
  <c r="J305" i="14"/>
  <c r="H93" i="9"/>
  <c r="H45"/>
  <c r="K338" i="15" l="1"/>
  <c r="H131" i="9"/>
  <c r="I58"/>
  <c r="K477" i="13"/>
  <c r="I117" i="9"/>
  <c r="A3" i="21" l="1"/>
  <c r="K138" i="12"/>
  <c r="I41" i="9" l="1"/>
  <c r="I45" s="1"/>
  <c r="I131" s="1"/>
  <c r="K228" i="12"/>
  <c r="Y16" i="11"/>
  <c r="X16"/>
</calcChain>
</file>

<file path=xl/comments1.xml><?xml version="1.0" encoding="utf-8"?>
<comments xmlns="http://schemas.openxmlformats.org/spreadsheetml/2006/main">
  <authors>
    <author>Author</author>
  </authors>
  <commentList>
    <comment ref="C2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different in data</t>
        </r>
      </text>
    </comment>
  </commentList>
</comments>
</file>

<file path=xl/sharedStrings.xml><?xml version="1.0" encoding="utf-8"?>
<sst xmlns="http://schemas.openxmlformats.org/spreadsheetml/2006/main" count="7648" uniqueCount="2707">
  <si>
    <t>Baseline study for Fisheries Development in Telangana State</t>
  </si>
  <si>
    <t>Karimnagar</t>
  </si>
  <si>
    <t>Medak</t>
  </si>
  <si>
    <t>Mandals</t>
  </si>
  <si>
    <t>M1</t>
  </si>
  <si>
    <t>Bichkunda</t>
  </si>
  <si>
    <t>M2</t>
  </si>
  <si>
    <t>Birkur</t>
  </si>
  <si>
    <t>Mallapur</t>
  </si>
  <si>
    <t xml:space="preserve">Dhamarancha </t>
  </si>
  <si>
    <t xml:space="preserve">Brangedi </t>
  </si>
  <si>
    <t>Jetti annaram</t>
  </si>
  <si>
    <t>M3</t>
  </si>
  <si>
    <t>Gandari</t>
  </si>
  <si>
    <t>Gandari (N)</t>
  </si>
  <si>
    <t>A1-KMR-M3-11</t>
  </si>
  <si>
    <t>Gandi pet</t>
  </si>
  <si>
    <t>Modhelly</t>
  </si>
  <si>
    <t>Sithaipally</t>
  </si>
  <si>
    <t>M4</t>
  </si>
  <si>
    <t xml:space="preserve">Kamareddy </t>
  </si>
  <si>
    <t>Kamareddy (N)</t>
  </si>
  <si>
    <t>Gargul</t>
  </si>
  <si>
    <t>Adlur</t>
  </si>
  <si>
    <t>Ugarwai</t>
  </si>
  <si>
    <t>Chinnamallareddy</t>
  </si>
  <si>
    <t>M5</t>
  </si>
  <si>
    <t xml:space="preserve">Machareddy </t>
  </si>
  <si>
    <t>Machareddy (N)</t>
  </si>
  <si>
    <t>Ganpur</t>
  </si>
  <si>
    <t>Reddypet</t>
  </si>
  <si>
    <t>Annaram</t>
  </si>
  <si>
    <t>Chukkapur</t>
  </si>
  <si>
    <t>M6</t>
  </si>
  <si>
    <t>Nagireddy pet</t>
  </si>
  <si>
    <t>Shetpally Sangareddy (N)</t>
  </si>
  <si>
    <t>Japthi Jankam Pally</t>
  </si>
  <si>
    <t>Bollaram</t>
  </si>
  <si>
    <t xml:space="preserve">Tandur Kichannapet </t>
  </si>
  <si>
    <t>A1-KMR-M6-30</t>
  </si>
  <si>
    <t>M7</t>
  </si>
  <si>
    <t>Nizamabad</t>
  </si>
  <si>
    <t>Lingampet (N)</t>
  </si>
  <si>
    <t>Narwa</t>
  </si>
  <si>
    <t>A1-KMR-M7-32</t>
  </si>
  <si>
    <t>Banjapalli</t>
  </si>
  <si>
    <t>A1-KMR-M7-33</t>
  </si>
  <si>
    <t>Oddipalli</t>
  </si>
  <si>
    <t>A1-KMR-M7-34</t>
  </si>
  <si>
    <t>Narsing rao palli</t>
  </si>
  <si>
    <t>A1-KMR-M7-35</t>
  </si>
  <si>
    <t>M8</t>
  </si>
  <si>
    <t>Peddakadapgal</t>
  </si>
  <si>
    <t>Peddakadapgal (N)</t>
  </si>
  <si>
    <t>Kaslabad</t>
  </si>
  <si>
    <t>A1-KMR-M8-37</t>
  </si>
  <si>
    <t>Vadlam</t>
  </si>
  <si>
    <t>A1-KMR-M8-38</t>
  </si>
  <si>
    <t>Kate pally</t>
  </si>
  <si>
    <t>Takkad pally</t>
  </si>
  <si>
    <t>M9</t>
  </si>
  <si>
    <t>Yellareddy pet</t>
  </si>
  <si>
    <t>Yellareddy pet (N)</t>
  </si>
  <si>
    <t>Timmakpoor</t>
  </si>
  <si>
    <t>Shivapoor</t>
  </si>
  <si>
    <t xml:space="preserve">Somarpet </t>
  </si>
  <si>
    <t>Gondi masanpet</t>
  </si>
  <si>
    <t xml:space="preserve">A2 - KRM - KARIMNAGAR </t>
  </si>
  <si>
    <t>Chigurumamidi</t>
  </si>
  <si>
    <t xml:space="preserve">Chigurumamidi (N)  </t>
  </si>
  <si>
    <t>Indurthy</t>
  </si>
  <si>
    <t>Sundaragiri</t>
  </si>
  <si>
    <t>Mulkanoor</t>
  </si>
  <si>
    <t>Navapet</t>
  </si>
  <si>
    <t>Choppadandi</t>
  </si>
  <si>
    <t xml:space="preserve"> Kolimikunta (N)  </t>
  </si>
  <si>
    <t>Chakunta</t>
  </si>
  <si>
    <t>Vedurugatta</t>
  </si>
  <si>
    <t>Bhupalapatnam</t>
  </si>
  <si>
    <t>Ragampeta</t>
  </si>
  <si>
    <t>Gangadhara</t>
  </si>
  <si>
    <t xml:space="preserve">Laxmidevipalli (N)  </t>
  </si>
  <si>
    <t>Islampoor</t>
  </si>
  <si>
    <t>A2-KRM-M3-57</t>
  </si>
  <si>
    <t>Ryalapalli</t>
  </si>
  <si>
    <t>Burugupalli</t>
  </si>
  <si>
    <t>Sarwareddypalli</t>
  </si>
  <si>
    <t>Huzurabad</t>
  </si>
  <si>
    <t xml:space="preserve">Huzurabad (N)  </t>
  </si>
  <si>
    <t>Singapoor</t>
  </si>
  <si>
    <t>Bornapalli</t>
  </si>
  <si>
    <t>Chelpoor</t>
  </si>
  <si>
    <t>Katrapally</t>
  </si>
  <si>
    <t>A2-KRM-M4-65</t>
  </si>
  <si>
    <t>Jammikunta</t>
  </si>
  <si>
    <t xml:space="preserve">Jammikunta (N)  </t>
  </si>
  <si>
    <t>Korepally</t>
  </si>
  <si>
    <t>Jagaiah Pally</t>
  </si>
  <si>
    <t>vavilala</t>
  </si>
  <si>
    <t>Machanpally</t>
  </si>
  <si>
    <t xml:space="preserve">Kothapalli (N)  </t>
  </si>
  <si>
    <t xml:space="preserve">Baddipalli              </t>
  </si>
  <si>
    <t xml:space="preserve">Cherlabuthkur </t>
  </si>
  <si>
    <t xml:space="preserve">Elabotharam  </t>
  </si>
  <si>
    <t>Nagunoor</t>
  </si>
  <si>
    <t>Manakondur</t>
  </si>
  <si>
    <t xml:space="preserve">Annaram (N)  </t>
  </si>
  <si>
    <t>Kelledu</t>
  </si>
  <si>
    <t>Kondapalkala</t>
  </si>
  <si>
    <t>Pachunoor</t>
  </si>
  <si>
    <t>Gangipalli</t>
  </si>
  <si>
    <t>Saidapoor</t>
  </si>
  <si>
    <t xml:space="preserve">Saidapoor (N)  </t>
  </si>
  <si>
    <t>A2-KRM-M8-81</t>
  </si>
  <si>
    <t>Raikal</t>
  </si>
  <si>
    <t>Bommakal</t>
  </si>
  <si>
    <t>A2-KRM-M8-83</t>
  </si>
  <si>
    <t>Lingaladuddanapally</t>
  </si>
  <si>
    <t>Vennampalli</t>
  </si>
  <si>
    <t>Thimmapur</t>
  </si>
  <si>
    <t xml:space="preserve">Thimmapur (N)  </t>
  </si>
  <si>
    <t>Porandla</t>
  </si>
  <si>
    <t>Polampalli</t>
  </si>
  <si>
    <t>Mogilipalem</t>
  </si>
  <si>
    <t>Alugunoor</t>
  </si>
  <si>
    <t xml:space="preserve">A3 - MAN - Machiryal </t>
  </si>
  <si>
    <t>Bheemini</t>
  </si>
  <si>
    <t>Venkatapoor</t>
  </si>
  <si>
    <t>Laxmipur</t>
  </si>
  <si>
    <t>Chennur</t>
  </si>
  <si>
    <t>Chennur (N)</t>
  </si>
  <si>
    <t>Kistampeta</t>
  </si>
  <si>
    <t>A3-MAN-M2-97</t>
  </si>
  <si>
    <t>Gangaram</t>
  </si>
  <si>
    <t>Kothur</t>
  </si>
  <si>
    <t>A3-MAN-M2-100</t>
  </si>
  <si>
    <t>Dandepally</t>
  </si>
  <si>
    <t>Narsapur</t>
  </si>
  <si>
    <t>Jaipur</t>
  </si>
  <si>
    <t>Indaram (N)</t>
  </si>
  <si>
    <t>Shetpally</t>
  </si>
  <si>
    <t>Jannaram</t>
  </si>
  <si>
    <t>Kavval</t>
  </si>
  <si>
    <t>Ponkal</t>
  </si>
  <si>
    <t>Badampally</t>
  </si>
  <si>
    <t>Luxettipet</t>
  </si>
  <si>
    <t>Jampalapally</t>
  </si>
  <si>
    <t>Mancherial</t>
  </si>
  <si>
    <t>Mancherial (N)</t>
  </si>
  <si>
    <t>Garmilla</t>
  </si>
  <si>
    <t>Manchiryal Muncipality(Hamaliwada)</t>
  </si>
  <si>
    <t>A3-MAN-M7-123</t>
  </si>
  <si>
    <t>Nennela</t>
  </si>
  <si>
    <t>Gollapally</t>
  </si>
  <si>
    <t>Jendavenkatapoor</t>
  </si>
  <si>
    <t>Thandur</t>
  </si>
  <si>
    <t>Achlapur</t>
  </si>
  <si>
    <t>Kistampet</t>
  </si>
  <si>
    <t>Chegunta</t>
  </si>
  <si>
    <t>Pedda Shivanur</t>
  </si>
  <si>
    <t>Chandaipet</t>
  </si>
  <si>
    <t>Kowdipally</t>
  </si>
  <si>
    <t>Mohdnagar</t>
  </si>
  <si>
    <t>B4-MDK-M3-148</t>
  </si>
  <si>
    <t>Ramayampet</t>
  </si>
  <si>
    <t>Regode</t>
  </si>
  <si>
    <t>Shankarampet (A)</t>
  </si>
  <si>
    <t>Shankarampet (R)</t>
  </si>
  <si>
    <t>Yeldurthy</t>
  </si>
  <si>
    <t xml:space="preserve">B6 -WPY -Wanarpathy </t>
  </si>
  <si>
    <t>Atmakur</t>
  </si>
  <si>
    <t>B6-WPY-M1-228</t>
  </si>
  <si>
    <t>B6-WPY-M1-229</t>
  </si>
  <si>
    <t>B6-WPY-M1-230</t>
  </si>
  <si>
    <t>Chinnambavi</t>
  </si>
  <si>
    <t>Gopalpet</t>
  </si>
  <si>
    <t>Keshampet</t>
  </si>
  <si>
    <t>B6-WPY-M3-240</t>
  </si>
  <si>
    <t>Kothakota</t>
  </si>
  <si>
    <t>Madanapur</t>
  </si>
  <si>
    <t>Pebbair</t>
  </si>
  <si>
    <t>B6-WPY-M6-253</t>
  </si>
  <si>
    <t>Peddamandadi</t>
  </si>
  <si>
    <t>Veepanagandla</t>
  </si>
  <si>
    <t>Wanaparthy</t>
  </si>
  <si>
    <t>Bayyaram</t>
  </si>
  <si>
    <t>316</t>
  </si>
  <si>
    <t>317</t>
  </si>
  <si>
    <t>318</t>
  </si>
  <si>
    <t>320</t>
  </si>
  <si>
    <t>Dornakal</t>
  </si>
  <si>
    <t>321</t>
  </si>
  <si>
    <t>322</t>
  </si>
  <si>
    <t>323</t>
  </si>
  <si>
    <t>324</t>
  </si>
  <si>
    <t>325</t>
  </si>
  <si>
    <t>Guduru</t>
  </si>
  <si>
    <t>326</t>
  </si>
  <si>
    <t>327</t>
  </si>
  <si>
    <t>328</t>
  </si>
  <si>
    <t>329</t>
  </si>
  <si>
    <t>330</t>
  </si>
  <si>
    <t>Kesamudram</t>
  </si>
  <si>
    <t>331</t>
  </si>
  <si>
    <t>332</t>
  </si>
  <si>
    <t>333</t>
  </si>
  <si>
    <t>334</t>
  </si>
  <si>
    <t>335</t>
  </si>
  <si>
    <t>Kothagudem</t>
  </si>
  <si>
    <t>336</t>
  </si>
  <si>
    <t>337</t>
  </si>
  <si>
    <t>338</t>
  </si>
  <si>
    <t>339</t>
  </si>
  <si>
    <t>340</t>
  </si>
  <si>
    <t>Kuravi</t>
  </si>
  <si>
    <t>341</t>
  </si>
  <si>
    <t>342</t>
  </si>
  <si>
    <t>343</t>
  </si>
  <si>
    <t>344</t>
  </si>
  <si>
    <t>345</t>
  </si>
  <si>
    <t>Mahabubabad</t>
  </si>
  <si>
    <t>346</t>
  </si>
  <si>
    <t>347</t>
  </si>
  <si>
    <t>348</t>
  </si>
  <si>
    <t>349</t>
  </si>
  <si>
    <t>350</t>
  </si>
  <si>
    <t>Maripeda</t>
  </si>
  <si>
    <t>351</t>
  </si>
  <si>
    <t>352</t>
  </si>
  <si>
    <t>353</t>
  </si>
  <si>
    <t>354</t>
  </si>
  <si>
    <t>355</t>
  </si>
  <si>
    <t>Thorruru</t>
  </si>
  <si>
    <t>356</t>
  </si>
  <si>
    <t>357</t>
  </si>
  <si>
    <t>358</t>
  </si>
  <si>
    <t>359</t>
  </si>
  <si>
    <t>360</t>
  </si>
  <si>
    <t>Athmakur</t>
  </si>
  <si>
    <t>Kurella</t>
  </si>
  <si>
    <t>C9-YDR-M1-361</t>
  </si>
  <si>
    <t>Sarvepalli</t>
  </si>
  <si>
    <t>C9-YDR-M1-365</t>
  </si>
  <si>
    <t>Bibinagar</t>
  </si>
  <si>
    <t>Choutuppal</t>
  </si>
  <si>
    <t>Mothukur</t>
  </si>
  <si>
    <t>Pochampally</t>
  </si>
  <si>
    <t>Kapraipalli</t>
  </si>
  <si>
    <t>C9-YDR-M5-382</t>
  </si>
  <si>
    <t>Rajapet</t>
  </si>
  <si>
    <t>Thurkapally</t>
  </si>
  <si>
    <t>Yadadgirigutta</t>
  </si>
  <si>
    <t>Ramannapet</t>
  </si>
  <si>
    <t>Mandalwise Resource Abstract</t>
  </si>
  <si>
    <t>Sl. No.</t>
  </si>
  <si>
    <t>Mandal code</t>
  </si>
  <si>
    <t>Type of water body</t>
  </si>
  <si>
    <t>TWSA (Hec)</t>
  </si>
  <si>
    <t>EWSA           (Hec)</t>
  </si>
  <si>
    <t>RSV</t>
  </si>
  <si>
    <t>DPT</t>
  </si>
  <si>
    <t>GPT</t>
  </si>
  <si>
    <t>OWB</t>
  </si>
  <si>
    <t>A1 - KRM - KAMAREDDY</t>
  </si>
  <si>
    <t>A1-KMR-M1</t>
  </si>
  <si>
    <t>A1-KMR-M2</t>
  </si>
  <si>
    <t>A1-KMR-M3</t>
  </si>
  <si>
    <t>A1-KMR-M4</t>
  </si>
  <si>
    <t>A1-KMR-M5</t>
  </si>
  <si>
    <t>A1-KMR-M6</t>
  </si>
  <si>
    <t>A1-KMR-M7</t>
  </si>
  <si>
    <t>A1-KMR-M8</t>
  </si>
  <si>
    <t>A1-KMR-M9</t>
  </si>
  <si>
    <t>Total</t>
  </si>
  <si>
    <t>A2-KRM-M1</t>
  </si>
  <si>
    <t>A2-KRM-M2</t>
  </si>
  <si>
    <t>A2-KRM-M3</t>
  </si>
  <si>
    <t>A2-KRM-M4</t>
  </si>
  <si>
    <t>A2-KRM-M5</t>
  </si>
  <si>
    <t>A2-KRM-M6</t>
  </si>
  <si>
    <t>A2-KRM-M7</t>
  </si>
  <si>
    <t>A2-KRM-M8</t>
  </si>
  <si>
    <t>A2-KRM-M9</t>
  </si>
  <si>
    <t>A3-MAN-M1</t>
  </si>
  <si>
    <t>A3-MAN-M2</t>
  </si>
  <si>
    <t>A3-MAN-M3</t>
  </si>
  <si>
    <t>A3-MAN-M4</t>
  </si>
  <si>
    <t>A3-MAN-M5</t>
  </si>
  <si>
    <t>A3-MAN-M6</t>
  </si>
  <si>
    <t>A3-MAN-M7</t>
  </si>
  <si>
    <t>A3-MAN-M8</t>
  </si>
  <si>
    <t>A3-MAN-M9</t>
  </si>
  <si>
    <t>B4 -MDK -Medak</t>
  </si>
  <si>
    <t>B4-MDK-M1</t>
  </si>
  <si>
    <t>B4-MDK-M2</t>
  </si>
  <si>
    <t>B4-MDK-M3</t>
  </si>
  <si>
    <t>B4-MDK-M4</t>
  </si>
  <si>
    <t>B4-MDK-M5</t>
  </si>
  <si>
    <t>B4-MDK-M6</t>
  </si>
  <si>
    <t>B4-MDK-M7</t>
  </si>
  <si>
    <t>B4-MDK-M8</t>
  </si>
  <si>
    <t>B4-MDK-M9</t>
  </si>
  <si>
    <t>B6-WPY-M1</t>
  </si>
  <si>
    <t>B6-WPY-M2</t>
  </si>
  <si>
    <t>B6-WPY-M3</t>
  </si>
  <si>
    <t>B6-WPY-M4</t>
  </si>
  <si>
    <t>B6-WPY-M5</t>
  </si>
  <si>
    <t>B6-WPY-M6</t>
  </si>
  <si>
    <t>B6-WPY-M7</t>
  </si>
  <si>
    <t>B6-WPY-M8</t>
  </si>
  <si>
    <t>B6-WPY-M9</t>
  </si>
  <si>
    <t>C8 - MBD - MAHABUDABAD</t>
  </si>
  <si>
    <t>B6-MBD-M1</t>
  </si>
  <si>
    <t>B6-MBD-M2</t>
  </si>
  <si>
    <t>B6-MBD-M3</t>
  </si>
  <si>
    <t>B6-MBD-M4</t>
  </si>
  <si>
    <t>B6-MBD-M5</t>
  </si>
  <si>
    <t>B6-MBD-M6</t>
  </si>
  <si>
    <t>B6-MBD-M7</t>
  </si>
  <si>
    <t>B6-MBD-M8</t>
  </si>
  <si>
    <t>B6-MBD-M9</t>
  </si>
  <si>
    <t>C9 - YDR - YADADRI</t>
  </si>
  <si>
    <t>C9-YDR-M1</t>
  </si>
  <si>
    <t>C9-YDR-M2</t>
  </si>
  <si>
    <t>C9-YDR-M3</t>
  </si>
  <si>
    <t>C9-YDR-M4</t>
  </si>
  <si>
    <t>C9-YDR-M5</t>
  </si>
  <si>
    <t>C9-YDR-M6</t>
  </si>
  <si>
    <t>C9-YDR-M7</t>
  </si>
  <si>
    <t>C9-YDR-M8</t>
  </si>
  <si>
    <t>C9-YDR-M9</t>
  </si>
  <si>
    <t>Grand Total</t>
  </si>
  <si>
    <t>A1 - KMR - KAMAREDDY</t>
  </si>
  <si>
    <t>Name of the water body</t>
  </si>
  <si>
    <t>Resource code</t>
  </si>
  <si>
    <t>Seasonality</t>
  </si>
  <si>
    <t xml:space="preserve">M1. Bichkunda (N) </t>
  </si>
  <si>
    <t>A1-KMR-M1-2-RSV</t>
  </si>
  <si>
    <t>ü</t>
  </si>
  <si>
    <t xml:space="preserve"> Medi cheru</t>
  </si>
  <si>
    <t>Large tank</t>
  </si>
  <si>
    <t>Lendivagu</t>
  </si>
  <si>
    <t>M2. Birkur</t>
  </si>
  <si>
    <t xml:space="preserve">Birkur (N) </t>
  </si>
  <si>
    <t>Grama tank</t>
  </si>
  <si>
    <t>A1-KMR-M2-7-GPT</t>
  </si>
  <si>
    <t xml:space="preserve"> Jukkal tank</t>
  </si>
  <si>
    <t>Krishna Cheru</t>
  </si>
  <si>
    <t>A1-KMR-M2-9-DPT</t>
  </si>
  <si>
    <t>SS</t>
  </si>
  <si>
    <t>Sardar Cheru</t>
  </si>
  <si>
    <t>G.P.tank</t>
  </si>
  <si>
    <t>A1-KMR-M2-9-GPT</t>
  </si>
  <si>
    <t>Talab kalan</t>
  </si>
  <si>
    <t>M3. Gandhari</t>
  </si>
  <si>
    <t>Gululawagu Project</t>
  </si>
  <si>
    <t>LS</t>
  </si>
  <si>
    <t>Mokilaram cheru</t>
  </si>
  <si>
    <t>Bathukamma kunta</t>
  </si>
  <si>
    <t>Pothangal  - A1-KMR-M3-12</t>
  </si>
  <si>
    <t>Sama cheru</t>
  </si>
  <si>
    <t>Pedda cheru</t>
  </si>
  <si>
    <t>Pothangal wagu Project</t>
  </si>
  <si>
    <t>Pothangal kalan</t>
  </si>
  <si>
    <t>Yethanna cheru</t>
  </si>
  <si>
    <t>Yellai cheru</t>
  </si>
  <si>
    <t>Bolam cheru</t>
  </si>
  <si>
    <t>Komma cheru</t>
  </si>
  <si>
    <t>Seethai cheru</t>
  </si>
  <si>
    <t>Chinna cheru</t>
  </si>
  <si>
    <t>oora kunta</t>
  </si>
  <si>
    <t>Yekkanna kunta</t>
  </si>
  <si>
    <t>Seetaipally cheru</t>
  </si>
  <si>
    <t>Kummari kunta</t>
  </si>
  <si>
    <t>Hari kunta</t>
  </si>
  <si>
    <t>Kotha cheru</t>
  </si>
  <si>
    <t xml:space="preserve">M3. Total </t>
  </si>
  <si>
    <t>M4. Kamareddy</t>
  </si>
  <si>
    <t>Errakunta</t>
  </si>
  <si>
    <t>Mandi kunta</t>
  </si>
  <si>
    <t>Oora cheru</t>
  </si>
  <si>
    <t>Thimmakpally cheru</t>
  </si>
  <si>
    <t>kothacheru</t>
  </si>
  <si>
    <t>Dharmakunta</t>
  </si>
  <si>
    <t>Bayyannakunta</t>
  </si>
  <si>
    <t>Medipally tank</t>
  </si>
  <si>
    <t>M4. Total</t>
  </si>
  <si>
    <t>M5. Machareddy</t>
  </si>
  <si>
    <t>Ghanpur cheru</t>
  </si>
  <si>
    <t>Kodisela Kunta</t>
  </si>
  <si>
    <t>Kannaih cheru</t>
  </si>
  <si>
    <t>Kondai cheru</t>
  </si>
  <si>
    <t>Mysammacheru</t>
  </si>
  <si>
    <t>Edulla Kunta</t>
  </si>
  <si>
    <t>Damera cheru</t>
  </si>
  <si>
    <t>Ullengala cheru</t>
  </si>
  <si>
    <t>Gudi kunta</t>
  </si>
  <si>
    <t>Rameshwar cheru</t>
  </si>
  <si>
    <t>Khan cheru</t>
  </si>
  <si>
    <t>Nalla kunta</t>
  </si>
  <si>
    <t>Donthi kunta</t>
  </si>
  <si>
    <t>Yerra cheru</t>
  </si>
  <si>
    <t>M5. Machereddy</t>
  </si>
  <si>
    <t>M6. Nagireddy pet</t>
  </si>
  <si>
    <t>Malkancheru</t>
  </si>
  <si>
    <t>Gadari cheru</t>
  </si>
  <si>
    <t>Patel cheru</t>
  </si>
  <si>
    <t xml:space="preserve"> Nagini cheru</t>
  </si>
  <si>
    <t>M7. Nizamsagar</t>
  </si>
  <si>
    <t xml:space="preserve"> Patha cheruw</t>
  </si>
  <si>
    <t>Pudala cheru</t>
  </si>
  <si>
    <t>A1-KMR-M7-33-GPT-24</t>
  </si>
  <si>
    <t>Oora kunta</t>
  </si>
  <si>
    <t>A1-KMR-M7-33-GPT-25</t>
  </si>
  <si>
    <t>Oil kunta</t>
  </si>
  <si>
    <t>A1-KMR-M7-33-GPT-26</t>
  </si>
  <si>
    <t>A1-KMR-M7-33-GPT-27</t>
  </si>
  <si>
    <t>A1-KMR-M7-34-GPT-28</t>
  </si>
  <si>
    <t>Doma cheru</t>
  </si>
  <si>
    <t>A1-KMR-M7-34-GPT-29</t>
  </si>
  <si>
    <t>Kongola cheru</t>
  </si>
  <si>
    <t>A1-KMR-M7-34-GPT-30</t>
  </si>
  <si>
    <t>Dongoludi kunta</t>
  </si>
  <si>
    <t>A1-KMR-M7-34-GPT-31</t>
  </si>
  <si>
    <t xml:space="preserve"> Papration cheru</t>
  </si>
  <si>
    <t>A1-KMR-M7-34-GPT-32</t>
  </si>
  <si>
    <t>Nasuroni cheru</t>
  </si>
  <si>
    <t>A1-KMR-M7-34-GPT-33</t>
  </si>
  <si>
    <t xml:space="preserve"> Mukshani Kunta</t>
  </si>
  <si>
    <t>A1-KMR-M7-34-GPT-34</t>
  </si>
  <si>
    <t xml:space="preserve"> Kocheru</t>
  </si>
  <si>
    <t>A1-KMR-M7-34-GPT-35</t>
  </si>
  <si>
    <t>Badapani kunta</t>
  </si>
  <si>
    <t>A1-KMR-M7-34-GPT-36</t>
  </si>
  <si>
    <t xml:space="preserve"> Era kunta</t>
  </si>
  <si>
    <t>A1-KMR-M7-34-GPT-37</t>
  </si>
  <si>
    <t>M8. Peddakadapgal</t>
  </si>
  <si>
    <t>Gountakal</t>
  </si>
  <si>
    <t>Vadlam mattadi</t>
  </si>
  <si>
    <t>G.P Tank</t>
  </si>
  <si>
    <t>A1-KMR-M8-39-GPT</t>
  </si>
  <si>
    <t>. G.P Tank</t>
  </si>
  <si>
    <t>A1-KMR-M8-40-GPT</t>
  </si>
  <si>
    <t>M9. Yellareddy pet</t>
  </si>
  <si>
    <t>A1-KMR-M9-41-DPT-26</t>
  </si>
  <si>
    <t>P</t>
  </si>
  <si>
    <t>A1-KMR-M9-41-DPT-27</t>
  </si>
  <si>
    <t>ss</t>
  </si>
  <si>
    <t>A1-KMR-M9-41-DPT-28</t>
  </si>
  <si>
    <t>A1-KMR-M9-41-DPT-29</t>
  </si>
  <si>
    <t>Takkali cheru</t>
  </si>
  <si>
    <t>A1-KMR-M9-43-DPT-30</t>
  </si>
  <si>
    <t>Kothavani Kunta</t>
  </si>
  <si>
    <t>A1-KMR-M9-44-DPT-31</t>
  </si>
  <si>
    <t>Venkanna kunta</t>
  </si>
  <si>
    <t>A1-KMR-M9-44-DPT-32</t>
  </si>
  <si>
    <t>Mogulla cheru</t>
  </si>
  <si>
    <t>A1-KMR-M9-45-DPT-33</t>
  </si>
  <si>
    <t>Sangameshwara kunta</t>
  </si>
  <si>
    <t>A1-KMR-M9-45-DPT-34</t>
  </si>
  <si>
    <t xml:space="preserve">A2 - KRN - KARIMNAGAR </t>
  </si>
  <si>
    <t>Sl. No</t>
  </si>
  <si>
    <t>TWSA (ha)</t>
  </si>
  <si>
    <t>EWSA (ha)</t>
  </si>
  <si>
    <t>M1 -Chigurumamidi</t>
  </si>
  <si>
    <t>Ooracheru</t>
  </si>
  <si>
    <t>A2-KRM-M1-46-DPT</t>
  </si>
  <si>
    <t>A2-KRM-M1-47-DPT</t>
  </si>
  <si>
    <t>Sangogicheru</t>
  </si>
  <si>
    <t>A2-KRM-M1-48-GPT</t>
  </si>
  <si>
    <t>Komatikunta</t>
  </si>
  <si>
    <t>Vadlavanikunta</t>
  </si>
  <si>
    <t>Peddacheru</t>
  </si>
  <si>
    <t>A2-KRM-M1-49-DPT</t>
  </si>
  <si>
    <t>Rudrakunta</t>
  </si>
  <si>
    <t>A2-KRM-M1-49-GPT</t>
  </si>
  <si>
    <t>Bhoomkunta</t>
  </si>
  <si>
    <t>A2-KRM-M1-50-GPT</t>
  </si>
  <si>
    <t>M2 - Choppadandi</t>
  </si>
  <si>
    <t>Vavilalacheruvu</t>
  </si>
  <si>
    <t>A2-KRM-M2-51-DPT</t>
  </si>
  <si>
    <t xml:space="preserve">LS </t>
  </si>
  <si>
    <t>Thatimangalachervu</t>
  </si>
  <si>
    <t>A2-KRM-M2-52-DPT</t>
  </si>
  <si>
    <t>Balakammakunta</t>
  </si>
  <si>
    <t>A2-KRM-M2-52-GPT</t>
  </si>
  <si>
    <t>Jallakunta</t>
  </si>
  <si>
    <t>Ramappacheruvu</t>
  </si>
  <si>
    <t>A2-KRM-M2-53-DPT</t>
  </si>
  <si>
    <t>A2-KRM-M2-53-GPT</t>
  </si>
  <si>
    <t>Bangarikunta</t>
  </si>
  <si>
    <t>Madigakunta</t>
  </si>
  <si>
    <t>Shivacheruvu</t>
  </si>
  <si>
    <t>A2-KRM-M2-54-DPT</t>
  </si>
  <si>
    <t>Peddacheruvu</t>
  </si>
  <si>
    <t>A2-KRM-M2-55-DPT</t>
  </si>
  <si>
    <t>Hanmakunta</t>
  </si>
  <si>
    <t>A2-KRM-M2-55-GPT</t>
  </si>
  <si>
    <t>Potlakunta</t>
  </si>
  <si>
    <t>Chenegakunta</t>
  </si>
  <si>
    <t>M3 - Gangadhara</t>
  </si>
  <si>
    <t>Kothacheruvu</t>
  </si>
  <si>
    <t>A2-KRM-M3-56-DPT</t>
  </si>
  <si>
    <t>Ooracheruvu</t>
  </si>
  <si>
    <t>A2-KRM-M3-58-DPT</t>
  </si>
  <si>
    <t>A2-KRM-M3-59-DPT</t>
  </si>
  <si>
    <t>ouracheruvu</t>
  </si>
  <si>
    <t>A2-KRM-M3-60-GPT</t>
  </si>
  <si>
    <t>Kondasamudram</t>
  </si>
  <si>
    <t>M4 -HUZURABAD</t>
  </si>
  <si>
    <t>Modelcheru</t>
  </si>
  <si>
    <t>A2-KRM-M4-61-DPT</t>
  </si>
  <si>
    <t>Gundlacheru</t>
  </si>
  <si>
    <t>A2-KRM-M4-62-DPT</t>
  </si>
  <si>
    <t>Chinnacheru</t>
  </si>
  <si>
    <t>A2-KRM-M4-64-DPT</t>
  </si>
  <si>
    <t>Garlakunta</t>
  </si>
  <si>
    <t>A2-KRM-M4-64-GPT</t>
  </si>
  <si>
    <t>Raikunta</t>
  </si>
  <si>
    <t>M5 - Jammikunta</t>
  </si>
  <si>
    <t>Nanini cheru</t>
  </si>
  <si>
    <t xml:space="preserve">A2-KRM-M5-66-DPT </t>
  </si>
  <si>
    <t>Narayanakunta</t>
  </si>
  <si>
    <t xml:space="preserve">A2-KRM-M5-66-GPT </t>
  </si>
  <si>
    <t>A2-KRM-M5-67-DPT</t>
  </si>
  <si>
    <t>Nagulacheru</t>
  </si>
  <si>
    <t>Ramunikunta</t>
  </si>
  <si>
    <t>A2-KRM-M5-68-GPT</t>
  </si>
  <si>
    <t>A2-KRM-M5-69-DPT</t>
  </si>
  <si>
    <t>Kothacheru</t>
  </si>
  <si>
    <t>A2-KRM-M5-69-GPT</t>
  </si>
  <si>
    <t>Sammaiahvarikunta</t>
  </si>
  <si>
    <t>A2-KRM-M5-70-GPT</t>
  </si>
  <si>
    <t>Oorakunta</t>
  </si>
  <si>
    <t>M6 - karimnagar</t>
  </si>
  <si>
    <t xml:space="preserve">A2-KRM-M6-71-DPT </t>
  </si>
  <si>
    <t>Nimakanikunta</t>
  </si>
  <si>
    <t xml:space="preserve">A2-KRM-M6-71-GPT </t>
  </si>
  <si>
    <t>A2-KRM-M6-72-DPT</t>
  </si>
  <si>
    <t>Redlakunta</t>
  </si>
  <si>
    <t>A2-KRM-M6-72-GPT</t>
  </si>
  <si>
    <t>Oura cheruvu</t>
  </si>
  <si>
    <t>A2-KRM-M6-73-DPT</t>
  </si>
  <si>
    <t>Kotha cheruvu</t>
  </si>
  <si>
    <t>A2-KRM-M6-73-GPT</t>
  </si>
  <si>
    <t>A2-KRM-M6-74-DPT</t>
  </si>
  <si>
    <t>Mallareddy kunta</t>
  </si>
  <si>
    <t>A2-KRM-M6-74-GPT</t>
  </si>
  <si>
    <t>A2-KRM-M6-75-DPT</t>
  </si>
  <si>
    <t>Parracheruvu</t>
  </si>
  <si>
    <t>A2-KRM-M6-75-GPT</t>
  </si>
  <si>
    <t>Thamkunta</t>
  </si>
  <si>
    <t>Dhamerakunta</t>
  </si>
  <si>
    <t>Pochammakunta</t>
  </si>
  <si>
    <t>M7-Manakondur</t>
  </si>
  <si>
    <t>Aleticheruvu</t>
  </si>
  <si>
    <t xml:space="preserve">A2-KRM-M7-76-DPT </t>
  </si>
  <si>
    <t>Kabel cheruvu</t>
  </si>
  <si>
    <t xml:space="preserve">A2-KRM-M7-76-GPT </t>
  </si>
  <si>
    <t>Bakkikunta</t>
  </si>
  <si>
    <t>Barrekunta</t>
  </si>
  <si>
    <t>Mondikunta</t>
  </si>
  <si>
    <t>Chinnathettakunta</t>
  </si>
  <si>
    <t>Jawarpetkunta</t>
  </si>
  <si>
    <t>A2-KRM-M7-77-DPT</t>
  </si>
  <si>
    <t>A2-KRM-M7-78-DPT</t>
  </si>
  <si>
    <t>Kotriganikunta</t>
  </si>
  <si>
    <t>A2-KRM-M7-78-GPT</t>
  </si>
  <si>
    <t>Asthagalkunta</t>
  </si>
  <si>
    <t>Kummarikunta</t>
  </si>
  <si>
    <t>Polgarikunta</t>
  </si>
  <si>
    <t>Mohinitalab</t>
  </si>
  <si>
    <t>A2-KRM-M7-79-DPT</t>
  </si>
  <si>
    <t>A2-KRM-M7-80-DPT</t>
  </si>
  <si>
    <t>Raincheruvu</t>
  </si>
  <si>
    <t>Ourakunta</t>
  </si>
  <si>
    <t>A2-KRM-M7-80-GPT</t>
  </si>
  <si>
    <t>Kallacheruvu</t>
  </si>
  <si>
    <t>M8-Saidapoor</t>
  </si>
  <si>
    <t>A2-KRM-M8-81-DPT</t>
  </si>
  <si>
    <t>SST</t>
  </si>
  <si>
    <t>Nallacheru</t>
  </si>
  <si>
    <t>A2-KRM-M8-82-DPT</t>
  </si>
  <si>
    <t>A2-KRM-M8-83-DPT</t>
  </si>
  <si>
    <t>A2-KRM-M8-84-GPT</t>
  </si>
  <si>
    <t>Porlakunta</t>
  </si>
  <si>
    <t>A2-KRM-M8-84-DPT</t>
  </si>
  <si>
    <t>Gaicheru</t>
  </si>
  <si>
    <t>A2-KRM-M8-85-DPT</t>
  </si>
  <si>
    <t>M9 - Thimmapur</t>
  </si>
  <si>
    <t>A2-KRM-M9-86-DPT</t>
  </si>
  <si>
    <t>Ramannapetcheru</t>
  </si>
  <si>
    <t>Jingarikunta</t>
  </si>
  <si>
    <t>A2-KRM-M9-86-GPT</t>
  </si>
  <si>
    <t>Marlakunt</t>
  </si>
  <si>
    <t>Ramannapet cheruvu</t>
  </si>
  <si>
    <t>Thummalakunta</t>
  </si>
  <si>
    <t>Pirlakunta</t>
  </si>
  <si>
    <t>A2-KRM-M9-87-DPT</t>
  </si>
  <si>
    <t>Pinnicheruvu</t>
  </si>
  <si>
    <t>A2-KRM-M9-87-GPT</t>
  </si>
  <si>
    <t>Kothakunta</t>
  </si>
  <si>
    <t>A2-KRM-M9-88-DPT</t>
  </si>
  <si>
    <t>Peddarainikunta</t>
  </si>
  <si>
    <t>A2-KRM-M9-88-GPT</t>
  </si>
  <si>
    <t>A2-KRM-M9-89-DPT</t>
  </si>
  <si>
    <t>Gandalakunta</t>
  </si>
  <si>
    <t>A2-KRM-M9-89-GPT</t>
  </si>
  <si>
    <t>Chinthakunta</t>
  </si>
  <si>
    <t>Rallacheruvu</t>
  </si>
  <si>
    <t>Peddachervu</t>
  </si>
  <si>
    <t>Mukkalakunta</t>
  </si>
  <si>
    <t>A2-KRM-M9-90-GPT</t>
  </si>
  <si>
    <t>Hausulakunta</t>
  </si>
  <si>
    <t>Bandavanikunta</t>
  </si>
  <si>
    <t>Mamidikunta</t>
  </si>
  <si>
    <t>EWSA (Hec)</t>
  </si>
  <si>
    <t>M1 - Bheemini</t>
  </si>
  <si>
    <t>Vaddalammachervu</t>
  </si>
  <si>
    <t>A3-MAN-M1-91 - DPT</t>
  </si>
  <si>
    <t xml:space="preserve">Lingalavagu </t>
  </si>
  <si>
    <r>
      <t>A3-MAN-M1-91 - DPT</t>
    </r>
    <r>
      <rPr>
        <sz val="11"/>
        <color indexed="8"/>
        <rFont val="Calibri"/>
        <family val="2"/>
      </rPr>
      <t/>
    </r>
  </si>
  <si>
    <t>Spelling</t>
  </si>
  <si>
    <t>Polamma cheruvu</t>
  </si>
  <si>
    <t xml:space="preserve">A3-MAN-M1-91 - GPT </t>
  </si>
  <si>
    <t>Oora Cheruvu</t>
  </si>
  <si>
    <t>A3-MAN-M1-91 - GPT</t>
  </si>
  <si>
    <t>Kothachervu</t>
  </si>
  <si>
    <t xml:space="preserve">A3-MAN-M1-92 - DPT </t>
  </si>
  <si>
    <t xml:space="preserve">SS </t>
  </si>
  <si>
    <t xml:space="preserve">New tak </t>
  </si>
  <si>
    <t xml:space="preserve"> A3-MAN-M1-93 - DPT </t>
  </si>
  <si>
    <t>Chinnapeddachervu</t>
  </si>
  <si>
    <t>A3-MAN-M1-94 - DPT</t>
  </si>
  <si>
    <t>Kamalpur Project</t>
  </si>
  <si>
    <t>M2 - Chennur</t>
  </si>
  <si>
    <t>Pedda Chervu</t>
  </si>
  <si>
    <t xml:space="preserve"> A3-MAN-M2-96-DPT</t>
  </si>
  <si>
    <t>Ayyavarikunta</t>
  </si>
  <si>
    <t>Chakkikunta</t>
  </si>
  <si>
    <t xml:space="preserve"> A3-MAN-M2-96-GPT</t>
  </si>
  <si>
    <t>Shenegakunta</t>
  </si>
  <si>
    <t>Chitturukunta</t>
  </si>
  <si>
    <t>Ananthakunta</t>
  </si>
  <si>
    <t>Bokkalakunta</t>
  </si>
  <si>
    <t>Kachanpalli Project</t>
  </si>
  <si>
    <t>A3-MAN-M2-98-DPT</t>
  </si>
  <si>
    <t xml:space="preserve"> </t>
  </si>
  <si>
    <t>Thori tank</t>
  </si>
  <si>
    <t>A3-MAN-M2-99-DPT</t>
  </si>
  <si>
    <t>M3 - Dandepally</t>
  </si>
  <si>
    <t>Chintala Chervu</t>
  </si>
  <si>
    <t>A3-MAN-M3-101- DPT</t>
  </si>
  <si>
    <t>A3-MAN-M3-101- GPT</t>
  </si>
  <si>
    <t>Nallakunta</t>
  </si>
  <si>
    <t>Large Tank</t>
  </si>
  <si>
    <t>A3-MAN-M3-102 - DPT</t>
  </si>
  <si>
    <t>PL</t>
  </si>
  <si>
    <t>A3-MAN-M3-103 - DPT</t>
  </si>
  <si>
    <t>OoraCheruvu</t>
  </si>
  <si>
    <t>A3-MAN-M3-104 - GPT</t>
  </si>
  <si>
    <t xml:space="preserve"> A3-MAN-M3-105 - GPT</t>
  </si>
  <si>
    <t>Venkannakunta</t>
  </si>
  <si>
    <t>Chintakunta</t>
  </si>
  <si>
    <t xml:space="preserve">M4 - Jaipur </t>
  </si>
  <si>
    <t>A3-MAN-M4-106 - DPT</t>
  </si>
  <si>
    <t>Punnnamkunta</t>
  </si>
  <si>
    <t>A3-MAN-M4-106 - GPT</t>
  </si>
  <si>
    <t>Matukunta</t>
  </si>
  <si>
    <t>Errachervu</t>
  </si>
  <si>
    <t>A3-MAN-M4-107 - GPT</t>
  </si>
  <si>
    <t>Oorachervu</t>
  </si>
  <si>
    <t>A3-MAN-M4-108 - DPT</t>
  </si>
  <si>
    <t>A3-MAN-M4-108 - GPT</t>
  </si>
  <si>
    <t>Short Seasonal</t>
  </si>
  <si>
    <t>A3-MAN-M4-108 -GPT</t>
  </si>
  <si>
    <t>Pathachervu</t>
  </si>
  <si>
    <t>A3-MAN-M4-109 - DPT</t>
  </si>
  <si>
    <t>A3-MAN-M4-110 - DPT</t>
  </si>
  <si>
    <t>Eddulakunta</t>
  </si>
  <si>
    <t>A3-MAN-M4-110 - GPT</t>
  </si>
  <si>
    <t>Royyalacheruvu</t>
  </si>
  <si>
    <t>M5 - Jannarm</t>
  </si>
  <si>
    <t xml:space="preserve"> A3-MAN-M5-111 - DPT</t>
  </si>
  <si>
    <t>Ramul Chervu</t>
  </si>
  <si>
    <t xml:space="preserve"> - A3-MAN-M5-112 - DPT</t>
  </si>
  <si>
    <t>Pedda Kunt</t>
  </si>
  <si>
    <t xml:space="preserve"> - A3-MAN-M5-112 - GPT</t>
  </si>
  <si>
    <t>Chowki Kunta</t>
  </si>
  <si>
    <t>A3-MAN-M5-113 - DPT</t>
  </si>
  <si>
    <t>Check the spelling</t>
  </si>
  <si>
    <t>Darmi Kunta</t>
  </si>
  <si>
    <t>A3-MAN-M5-113 - GPT</t>
  </si>
  <si>
    <t>Orrachervu</t>
  </si>
  <si>
    <t>A3-MAN-M5-114 - DPT</t>
  </si>
  <si>
    <t>A3-MAN-M5-114 - GPT</t>
  </si>
  <si>
    <t>Tadim Kunta</t>
  </si>
  <si>
    <t>A3-MAN-M5-115 - DPT</t>
  </si>
  <si>
    <t>A3-MAN-M5-115 - GPT</t>
  </si>
  <si>
    <t>M6 - Luxettipet</t>
  </si>
  <si>
    <t xml:space="preserve"> A3-MAN-M6-116 - DPT</t>
  </si>
  <si>
    <t>Kapula Chervu</t>
  </si>
  <si>
    <t xml:space="preserve"> A3-MAN-M6-117 - DPT</t>
  </si>
  <si>
    <t xml:space="preserve"> A3-MAN-M6-119 - DPT</t>
  </si>
  <si>
    <t>Mangalikunta</t>
  </si>
  <si>
    <t xml:space="preserve"> A3-MAN-M6-119 - GPT</t>
  </si>
  <si>
    <t>A3-MAN-M6-120 - DPT</t>
  </si>
  <si>
    <t>Battulakunta</t>
  </si>
  <si>
    <t>A3-MAN-M6-120 - GPT</t>
  </si>
  <si>
    <t>M7 - Mancherial</t>
  </si>
  <si>
    <t xml:space="preserve"> A3-MAN-M7-122 - DPT</t>
  </si>
  <si>
    <t>M8 - Nennela</t>
  </si>
  <si>
    <t xml:space="preserve">Kummarivagu </t>
  </si>
  <si>
    <t xml:space="preserve"> A3-MAN-M8-126 - DPT</t>
  </si>
  <si>
    <t>Madanaiahkunta</t>
  </si>
  <si>
    <t xml:space="preserve"> A3-MAN-M8-126 - GPT</t>
  </si>
  <si>
    <t>Veraiahkunta</t>
  </si>
  <si>
    <t>Tammajekunta</t>
  </si>
  <si>
    <t xml:space="preserve"> - A3-MAN-M8-127 - DPT</t>
  </si>
  <si>
    <t>Badanvanikunta</t>
  </si>
  <si>
    <t xml:space="preserve"> - A3-MAN-M8-127 - GPT</t>
  </si>
  <si>
    <t>Mathadivagu</t>
  </si>
  <si>
    <t xml:space="preserve"> A3-MAN-M8-128 - DPT</t>
  </si>
  <si>
    <t>Tekulakunta</t>
  </si>
  <si>
    <t>A3-MAN-M8-128 - GPT</t>
  </si>
  <si>
    <t>A3-MAN-M8-129 - DPT</t>
  </si>
  <si>
    <t>Madamakunta</t>
  </si>
  <si>
    <t>A3-MAN-M8-129 - GPT</t>
  </si>
  <si>
    <t>Gundalacheruvu</t>
  </si>
  <si>
    <t>Domalakkunta</t>
  </si>
  <si>
    <t>Chilakasamudram</t>
  </si>
  <si>
    <t>Damaracheruvu</t>
  </si>
  <si>
    <t>Bhagavanthukunta</t>
  </si>
  <si>
    <t>Gopi chervu</t>
  </si>
  <si>
    <t>A3-MAN-M8-130 - DPT</t>
  </si>
  <si>
    <t>9. Thandur</t>
  </si>
  <si>
    <t>Rangasumudram</t>
  </si>
  <si>
    <t>A3-MAN-M9-131 - DPT</t>
  </si>
  <si>
    <t>Ramulchervu</t>
  </si>
  <si>
    <t>Nagasamudram</t>
  </si>
  <si>
    <t>Velmavanichervu</t>
  </si>
  <si>
    <t>Ranganikula Talab</t>
  </si>
  <si>
    <t>Nagarapukunta</t>
  </si>
  <si>
    <t>A3-MAN-M9-131 - GPT</t>
  </si>
  <si>
    <t>Bathukammakunta</t>
  </si>
  <si>
    <t>Dorganivarikunta</t>
  </si>
  <si>
    <t>Mekalavanicheruvu</t>
  </si>
  <si>
    <t>Paparaokunta</t>
  </si>
  <si>
    <t>Rangadamcheruvu</t>
  </si>
  <si>
    <t>Peddamma kunta</t>
  </si>
  <si>
    <t>Kothapalli Cheruvu</t>
  </si>
  <si>
    <t>Chowti Cheruvu</t>
  </si>
  <si>
    <t>A3-MAN-M9-132 - DPT</t>
  </si>
  <si>
    <t>Somaiahkunta</t>
  </si>
  <si>
    <t>A3-MAN-M9-132 - GPT</t>
  </si>
  <si>
    <t>Chinthalcheruvu</t>
  </si>
  <si>
    <t>Ghanbarikunta</t>
  </si>
  <si>
    <t>Vaddikunta</t>
  </si>
  <si>
    <t xml:space="preserve"> A3-MAN-M9-133 - DPT</t>
  </si>
  <si>
    <t>Lingalavagu</t>
  </si>
  <si>
    <t xml:space="preserve"> A3-MAN-M9-133 - GPT</t>
  </si>
  <si>
    <t>Desaikunta</t>
  </si>
  <si>
    <t>Mannekunta</t>
  </si>
  <si>
    <t>Rajula Chervu</t>
  </si>
  <si>
    <t>A3-MAN-M9-134 - DPT</t>
  </si>
  <si>
    <t>Annaram Tank</t>
  </si>
  <si>
    <t xml:space="preserve"> A3-MAN-M9-135 - DPT</t>
  </si>
  <si>
    <t>Chadrapelli kunta</t>
  </si>
  <si>
    <t xml:space="preserve"> A3-MAN-M9-135 - GPT</t>
  </si>
  <si>
    <t>Rampur kunta</t>
  </si>
  <si>
    <t>M1 - Chegunta</t>
  </si>
  <si>
    <t xml:space="preserve">Ooracheru </t>
  </si>
  <si>
    <t>B4-MDK-M1-136-DPT</t>
  </si>
  <si>
    <t>B4-MDK-M1-136-GPT</t>
  </si>
  <si>
    <t>Buswareddy kunta</t>
  </si>
  <si>
    <t>Kudi kunta</t>
  </si>
  <si>
    <t>Jangareddy kunta</t>
  </si>
  <si>
    <t>Ankam reddy kunta</t>
  </si>
  <si>
    <t>Kakula kunta</t>
  </si>
  <si>
    <t>Rudravani kunta</t>
  </si>
  <si>
    <t>Kaseem kunta</t>
  </si>
  <si>
    <t>B4-MDK-M1-137-DPT</t>
  </si>
  <si>
    <t>Avvagari kunta</t>
  </si>
  <si>
    <t>B4-MDK-M1-137-GPT</t>
  </si>
  <si>
    <t>Mirra cheru</t>
  </si>
  <si>
    <t>Pethiri kunta</t>
  </si>
  <si>
    <t>Thunga kunta</t>
  </si>
  <si>
    <t>Chetrai kunta</t>
  </si>
  <si>
    <t>Myakaloni kunta</t>
  </si>
  <si>
    <t>Mala kunta</t>
  </si>
  <si>
    <t>Vailla kunta</t>
  </si>
  <si>
    <t>Kummarigondi kunta</t>
  </si>
  <si>
    <t>Duvva kunta</t>
  </si>
  <si>
    <t>B4-MDK-M1-138-DPT</t>
  </si>
  <si>
    <t>B4-MDK-M1-138-GPT</t>
  </si>
  <si>
    <t>Rayala kunta</t>
  </si>
  <si>
    <t>Gollavani kunta</t>
  </si>
  <si>
    <t>Sangapuvani kunta</t>
  </si>
  <si>
    <t>B4-MDK-M1-139-DPT</t>
  </si>
  <si>
    <t>B4-MDK-M1-139-GPT</t>
  </si>
  <si>
    <t>Jangam kunta</t>
  </si>
  <si>
    <t>Mallu kunta</t>
  </si>
  <si>
    <t>Kotha kunta</t>
  </si>
  <si>
    <t>Burugu kunta</t>
  </si>
  <si>
    <t>Bangarapu  kunta</t>
  </si>
  <si>
    <t>Ankireddy kunta</t>
  </si>
  <si>
    <t>Balija kunta</t>
  </si>
  <si>
    <t>B4-MDK-M1-140-GPT</t>
  </si>
  <si>
    <t>Erra kunta</t>
  </si>
  <si>
    <t>Mysamma cheru</t>
  </si>
  <si>
    <t>Buran kunta</t>
  </si>
  <si>
    <t>Turkalavani kunta</t>
  </si>
  <si>
    <t>Somi reddy kunta</t>
  </si>
  <si>
    <t>Petnala kunta</t>
  </si>
  <si>
    <t>Kethavath vagu kunta</t>
  </si>
  <si>
    <t>Rativ kunta</t>
  </si>
  <si>
    <t>Balnarsaiah kunta</t>
  </si>
  <si>
    <t xml:space="preserve">Total </t>
  </si>
  <si>
    <t>M2 - Kowdipally</t>
  </si>
  <si>
    <t>Pathikunta</t>
  </si>
  <si>
    <t>B4-MDK-M2-141-GPT</t>
  </si>
  <si>
    <t>Singamkunta</t>
  </si>
  <si>
    <t>Kamboikunta</t>
  </si>
  <si>
    <t>Akheemkunta</t>
  </si>
  <si>
    <t>Peddagasanikunta</t>
  </si>
  <si>
    <t>Kukutlapally   B4-MDK-M2-142</t>
  </si>
  <si>
    <t>Chippavanikunta</t>
  </si>
  <si>
    <t>B4-MDK-M2-143-GPT</t>
  </si>
  <si>
    <t>Malavanikunta</t>
  </si>
  <si>
    <t>Barnarikunta</t>
  </si>
  <si>
    <t>Joshavanikunta</t>
  </si>
  <si>
    <t>Bangavanikunta</t>
  </si>
  <si>
    <t>Vasudarakunta</t>
  </si>
  <si>
    <t>Chowdarivanikunta</t>
  </si>
  <si>
    <t>Lingaicheruvu</t>
  </si>
  <si>
    <t>Rangaicheruvu</t>
  </si>
  <si>
    <t>Karnalavanikunta</t>
  </si>
  <si>
    <t>Veerannacheruvu</t>
  </si>
  <si>
    <t>Digmalakunta</t>
  </si>
  <si>
    <t>Arevanikunta</t>
  </si>
  <si>
    <t>B4-MDK-M2-144-GPT</t>
  </si>
  <si>
    <t>Laxmaiahkunta</t>
  </si>
  <si>
    <t>Kammarikunta</t>
  </si>
  <si>
    <t>Gollavanikunta</t>
  </si>
  <si>
    <t>Thupakulakunta</t>
  </si>
  <si>
    <t>Bankaposhikunta</t>
  </si>
  <si>
    <t>Pithirikunta</t>
  </si>
  <si>
    <t>Rangappakunta</t>
  </si>
  <si>
    <t>Macharikunta</t>
  </si>
  <si>
    <t>Narsammakunta</t>
  </si>
  <si>
    <t>Bichamkunta</t>
  </si>
  <si>
    <t>Jabbarsagar</t>
  </si>
  <si>
    <t>Chakalivanikunta</t>
  </si>
  <si>
    <t>B4-MDK-M2-145-GPT</t>
  </si>
  <si>
    <t>Madigivanikunta</t>
  </si>
  <si>
    <t>Ausulavanikunta</t>
  </si>
  <si>
    <t>Karnamvanikunta</t>
  </si>
  <si>
    <t>Pallecheruvu</t>
  </si>
  <si>
    <t>M3 - Medak</t>
  </si>
  <si>
    <t xml:space="preserve">Royanpally Project </t>
  </si>
  <si>
    <t>B4-MDK-M3-146-DPT</t>
  </si>
  <si>
    <t xml:space="preserve">Khajanacheru </t>
  </si>
  <si>
    <t>Karnala kunta</t>
  </si>
  <si>
    <t>B4-MDK-M3-146-GPT</t>
  </si>
  <si>
    <t>Dondalakunta</t>
  </si>
  <si>
    <t>Ramojigarikunta</t>
  </si>
  <si>
    <t>Bandakunta</t>
  </si>
  <si>
    <t>Gajavandlakunta</t>
  </si>
  <si>
    <t>Ramacharikunta</t>
  </si>
  <si>
    <t>Gajwada kunta</t>
  </si>
  <si>
    <t>Ramojiguda kunta</t>
  </si>
  <si>
    <t>Brahmandlapally</t>
  </si>
  <si>
    <t>Boindlakunta</t>
  </si>
  <si>
    <t>Karnalakunta</t>
  </si>
  <si>
    <t>Brahmanipallykunta</t>
  </si>
  <si>
    <t>Pathacheruvu</t>
  </si>
  <si>
    <t xml:space="preserve">Peddacheru </t>
  </si>
  <si>
    <t>B4-MDK-M3-147-DPT</t>
  </si>
  <si>
    <t>Laxmancheruvu</t>
  </si>
  <si>
    <t>B4-MDK-M3-149-GPT</t>
  </si>
  <si>
    <t>Patelcheruvu</t>
  </si>
  <si>
    <t>Jakkacheruvu</t>
  </si>
  <si>
    <t>Gajelavani kunta</t>
  </si>
  <si>
    <t>Vadervani kunta</t>
  </si>
  <si>
    <t>Karnam kunta</t>
  </si>
  <si>
    <t>Ausulavani kunta</t>
  </si>
  <si>
    <t>Brahmani kunta</t>
  </si>
  <si>
    <t>Thativani kunta</t>
  </si>
  <si>
    <t>Koraboin cheru</t>
  </si>
  <si>
    <t>Devunikunta</t>
  </si>
  <si>
    <t>Koraboinakunta</t>
  </si>
  <si>
    <t>Brahamani kunta</t>
  </si>
  <si>
    <t>Koraboina kunta</t>
  </si>
  <si>
    <t>Maisamma kunta</t>
  </si>
  <si>
    <t>B4-MDK-M3-150-GPT</t>
  </si>
  <si>
    <t>Yerrakunta</t>
  </si>
  <si>
    <t>M4 - Narsapur</t>
  </si>
  <si>
    <t>B4-MDK-M4-151-GPT</t>
  </si>
  <si>
    <t>Edullakunta</t>
  </si>
  <si>
    <t>Allamvanikunta</t>
  </si>
  <si>
    <t>Kojjagudemkunta</t>
  </si>
  <si>
    <t xml:space="preserve">Kothacheru </t>
  </si>
  <si>
    <t>B4-MDK-M4-152-DPT</t>
  </si>
  <si>
    <t>Kondikunta</t>
  </si>
  <si>
    <t>B4-MDK-M4-152-GPT</t>
  </si>
  <si>
    <t>Oorugulakunta</t>
  </si>
  <si>
    <t>Mazeedkunta</t>
  </si>
  <si>
    <t>Sayannakunta</t>
  </si>
  <si>
    <t>B4-MDK-M4-153-DPT</t>
  </si>
  <si>
    <t>B4-MDK-M4-153-GPT</t>
  </si>
  <si>
    <t>Bathikunta</t>
  </si>
  <si>
    <t>Dosalachervu</t>
  </si>
  <si>
    <t>Bollaramkunta</t>
  </si>
  <si>
    <t>B4-MDK-M4-154-DPT</t>
  </si>
  <si>
    <t>Chowdricheru</t>
  </si>
  <si>
    <t>Pathakunta</t>
  </si>
  <si>
    <t>B4-MDK-M4-154-GPT</t>
  </si>
  <si>
    <t>Joshikunta</t>
  </si>
  <si>
    <t>Papakunta</t>
  </si>
  <si>
    <t xml:space="preserve">Erracheru </t>
  </si>
  <si>
    <t>B4-MDK-M4-155-DPT</t>
  </si>
  <si>
    <t>Yerrachervu</t>
  </si>
  <si>
    <t>B4-MDK-M4-155-GPT</t>
  </si>
  <si>
    <t>M5 - Ramayampet</t>
  </si>
  <si>
    <t xml:space="preserve">Komacheru </t>
  </si>
  <si>
    <t>B4-MDK-M5-156-DPT</t>
  </si>
  <si>
    <t xml:space="preserve">P. Mallecheru </t>
  </si>
  <si>
    <t>Thodelasachinakunta</t>
  </si>
  <si>
    <t>B4-MDK-M5-156-GPT</t>
  </si>
  <si>
    <t>Vaddevanikunta</t>
  </si>
  <si>
    <t>Bukkavanikunta</t>
  </si>
  <si>
    <t>Kandukurivanikunta</t>
  </si>
  <si>
    <t>Mothukulakunta</t>
  </si>
  <si>
    <t>Bagamaiahkunta</t>
  </si>
  <si>
    <t>Pochammalakunta</t>
  </si>
  <si>
    <t>Dammaskunta</t>
  </si>
  <si>
    <t>Danthanikunta</t>
  </si>
  <si>
    <t>Balasamudram</t>
  </si>
  <si>
    <t>Pandacheruvu</t>
  </si>
  <si>
    <t>Venkannagaricheruvu</t>
  </si>
  <si>
    <t>Hanma cheruvu</t>
  </si>
  <si>
    <t>Somaicheru</t>
  </si>
  <si>
    <t>B4-MDK-M5-157-DPT</t>
  </si>
  <si>
    <t xml:space="preserve">Dharmaicheru </t>
  </si>
  <si>
    <t>Bammaikunta</t>
  </si>
  <si>
    <t>B4-MDK-M5-157-GPT</t>
  </si>
  <si>
    <t>Karnamkunta</t>
  </si>
  <si>
    <t>Shibbikunta</t>
  </si>
  <si>
    <t>Mallukunta</t>
  </si>
  <si>
    <t>Boorajivanikunta</t>
  </si>
  <si>
    <t>Chitahikunta</t>
  </si>
  <si>
    <t>Medikunta</t>
  </si>
  <si>
    <t>Chaptekunta</t>
  </si>
  <si>
    <t>Chennaikunta</t>
  </si>
  <si>
    <t>B4-MDK-M5-158-GPT</t>
  </si>
  <si>
    <t>Golakondavanikunta</t>
  </si>
  <si>
    <t>Banjeruvukunta</t>
  </si>
  <si>
    <t>Linkamkunta</t>
  </si>
  <si>
    <t>Giddekunta</t>
  </si>
  <si>
    <t>Gourareddykunta</t>
  </si>
  <si>
    <t>B4-MDK-M5-159-GPT</t>
  </si>
  <si>
    <t>Mogullakunta</t>
  </si>
  <si>
    <t>Almalakunta</t>
  </si>
  <si>
    <t>B4-MDK-M5-160-GPT</t>
  </si>
  <si>
    <t>Nddinala</t>
  </si>
  <si>
    <t>Bogalakunta</t>
  </si>
  <si>
    <t>Kandlacheruvu</t>
  </si>
  <si>
    <t>M6 - Regode</t>
  </si>
  <si>
    <t>B4-MDK-M6-161-DPT</t>
  </si>
  <si>
    <t>L.S.</t>
  </si>
  <si>
    <t>Edgiwari Kunta</t>
  </si>
  <si>
    <t>B4-MDK-M6-161-GPT</t>
  </si>
  <si>
    <t>Kotha Kunta</t>
  </si>
  <si>
    <t>Upparivari Kunta</t>
  </si>
  <si>
    <t>Lajamadi Kunta</t>
  </si>
  <si>
    <t>Pedda Cheru</t>
  </si>
  <si>
    <t>Thimmavani Cheru</t>
  </si>
  <si>
    <t>B4-MDK-M6-162-DPT</t>
  </si>
  <si>
    <t>Chermala Kunta</t>
  </si>
  <si>
    <t>B4-MDK-M6-162-GPT</t>
  </si>
  <si>
    <t>Oora Cheru</t>
  </si>
  <si>
    <t>Mainuddin Cheru</t>
  </si>
  <si>
    <t>B4-MDK-M6-163-DPT</t>
  </si>
  <si>
    <t>B4-MDK-M6-164-DPT</t>
  </si>
  <si>
    <t>B4-MDK-M6-164-GPT</t>
  </si>
  <si>
    <t>Nala Matheri</t>
  </si>
  <si>
    <t>Polbetiona Kunta</t>
  </si>
  <si>
    <t>B4-MDK-M6-165-DPT</t>
  </si>
  <si>
    <t>Vegamma Kunta</t>
  </si>
  <si>
    <t>B4-MDK-M6-165-GPT</t>
  </si>
  <si>
    <t>M7 - Shankarampet (A)</t>
  </si>
  <si>
    <t>Chowdaricheru</t>
  </si>
  <si>
    <t>B4-MDK-M7-166-DPT</t>
  </si>
  <si>
    <t>B4-MDK-M7-167-DPT</t>
  </si>
  <si>
    <t>Upparivanikunta</t>
  </si>
  <si>
    <t>B4-MDK-M7-167-GPT</t>
  </si>
  <si>
    <t>Neerudivanikunta</t>
  </si>
  <si>
    <t>Chinnakunta</t>
  </si>
  <si>
    <t>Peddakunta</t>
  </si>
  <si>
    <t>B4-MDK-M7-168-DPT</t>
  </si>
  <si>
    <t>B4-MDK-M7-168-GPT</t>
  </si>
  <si>
    <t>Konamvanikunta</t>
  </si>
  <si>
    <t>Nala</t>
  </si>
  <si>
    <t>Areppakunta</t>
  </si>
  <si>
    <t>Rangammakunta</t>
  </si>
  <si>
    <t>Gopavanikunta</t>
  </si>
  <si>
    <t>Venkatapurkunta</t>
  </si>
  <si>
    <t>Venkatapuramkunta</t>
  </si>
  <si>
    <t>Immaipallycheru</t>
  </si>
  <si>
    <t>B4-MDK-M7-169-DPT</t>
  </si>
  <si>
    <t>Chandapuramkunta</t>
  </si>
  <si>
    <t>B4-MDK-M7-169-GPT</t>
  </si>
  <si>
    <t>Sarvakunta</t>
  </si>
  <si>
    <t>Malakunta</t>
  </si>
  <si>
    <t>Madulcheru</t>
  </si>
  <si>
    <t>B4-MDK-M7-170-DPT</t>
  </si>
  <si>
    <t>Ramavanikunta</t>
  </si>
  <si>
    <t>B4-MDK-M7-170-GPT</t>
  </si>
  <si>
    <t>Konerukunta</t>
  </si>
  <si>
    <t>Badpallykunta</t>
  </si>
  <si>
    <t>Marrikunta</t>
  </si>
  <si>
    <t>Pothancheruvu</t>
  </si>
  <si>
    <t>M8 - Shankarampet (R)</t>
  </si>
  <si>
    <t>B4-MDK-M8-171-DPT</t>
  </si>
  <si>
    <t>Laxmikunta</t>
  </si>
  <si>
    <t>B4-MDK-M8-171-GPT</t>
  </si>
  <si>
    <t>Kashakunta</t>
  </si>
  <si>
    <t>B4-MDK-M8-172-DPT</t>
  </si>
  <si>
    <t>Reddycheru</t>
  </si>
  <si>
    <t xml:space="preserve">Sooraram Anicut </t>
  </si>
  <si>
    <t>B4-MDK-M8-172-GPT</t>
  </si>
  <si>
    <t>Reddymallikunta</t>
  </si>
  <si>
    <t>Palgumeedikunta</t>
  </si>
  <si>
    <t>Brahmankunta</t>
  </si>
  <si>
    <t>Khancheruvu</t>
  </si>
  <si>
    <t>Peddamathadi</t>
  </si>
  <si>
    <t>Kareemcheru</t>
  </si>
  <si>
    <t>B4-MDK-M8-173-DPT</t>
  </si>
  <si>
    <t>Mathadinalla</t>
  </si>
  <si>
    <t>B4-MDK-M8-173-GPT</t>
  </si>
  <si>
    <t>Mangalvanikunta</t>
  </si>
  <si>
    <t>Mandalkunta</t>
  </si>
  <si>
    <t>Odamkunta</t>
  </si>
  <si>
    <t>Bathkammacheruvu</t>
  </si>
  <si>
    <t xml:space="preserve">Mysancheru </t>
  </si>
  <si>
    <t>B4-MDK-M8-174-DPT</t>
  </si>
  <si>
    <t>Juvvikunta</t>
  </si>
  <si>
    <t>B4-MDK-M8-174-GPT</t>
  </si>
  <si>
    <t>Thurkalakunta</t>
  </si>
  <si>
    <t>Karnalkunta</t>
  </si>
  <si>
    <t>Jakkayakunta</t>
  </si>
  <si>
    <t>Hanmancheruvu</t>
  </si>
  <si>
    <t>B4-MDK-M8-175-DPT</t>
  </si>
  <si>
    <t xml:space="preserve">Chinnacheru </t>
  </si>
  <si>
    <t>Bhoodikanikunta</t>
  </si>
  <si>
    <t>B4-MDK-M8-175-GPT</t>
  </si>
  <si>
    <t>Vennalavanikunta</t>
  </si>
  <si>
    <t>Bommalakunta</t>
  </si>
  <si>
    <t>Seetharamaiahkunta</t>
  </si>
  <si>
    <t>Peethirikunta</t>
  </si>
  <si>
    <t>Chillarajonikunta</t>
  </si>
  <si>
    <t>Gargulavanikunta</t>
  </si>
  <si>
    <t>Cheerapeklakunta</t>
  </si>
  <si>
    <t>Singari Yellaiahkunta</t>
  </si>
  <si>
    <t>Venkateshwarkunta</t>
  </si>
  <si>
    <t>Kishankunta</t>
  </si>
  <si>
    <t>M9- Yeldurthy</t>
  </si>
  <si>
    <t xml:space="preserve">Kudicheru </t>
  </si>
  <si>
    <t>B4-MDK-M9-176-DPT</t>
  </si>
  <si>
    <t xml:space="preserve">Devathacheru </t>
  </si>
  <si>
    <t>B4-MDK-M9-176-GPT</t>
  </si>
  <si>
    <t>Tettekunta</t>
  </si>
  <si>
    <t>Appakothakunta</t>
  </si>
  <si>
    <t>Mollakunta</t>
  </si>
  <si>
    <t>Gajivanikunta</t>
  </si>
  <si>
    <t>Janappakunta</t>
  </si>
  <si>
    <t>Banappagarikunta</t>
  </si>
  <si>
    <t>Mannevanikunta</t>
  </si>
  <si>
    <t>Jangamvanikunta</t>
  </si>
  <si>
    <t>Pathirikunta</t>
  </si>
  <si>
    <t>Chengakunta</t>
  </si>
  <si>
    <t>Varalavanikunta</t>
  </si>
  <si>
    <t>Pulliahvanikunta</t>
  </si>
  <si>
    <t>Kalanvanikunta</t>
  </si>
  <si>
    <t>Naroddivanikunta</t>
  </si>
  <si>
    <t>Yennavasanikunta</t>
  </si>
  <si>
    <t>Pincheruvu</t>
  </si>
  <si>
    <t>Narsaiahcheruvu</t>
  </si>
  <si>
    <t>B4-MDK-M9-177-DPT</t>
  </si>
  <si>
    <t>Sandrukunta</t>
  </si>
  <si>
    <t>B4-MDK-M9-177-GPT</t>
  </si>
  <si>
    <t>B4-MDK-M9-178-GPT</t>
  </si>
  <si>
    <t>Dantharaboinakunta</t>
  </si>
  <si>
    <t>Remreddykunta</t>
  </si>
  <si>
    <t>Yellappakunta</t>
  </si>
  <si>
    <t>Kancheruvu</t>
  </si>
  <si>
    <t>Pathuri Mallaiahkunta</t>
  </si>
  <si>
    <t>Haldi Project</t>
  </si>
  <si>
    <t xml:space="preserve">B4-MDK-M9-179-RSV </t>
  </si>
  <si>
    <t xml:space="preserve">Ramappacheru </t>
  </si>
  <si>
    <t>B4-MDK-M9-179-DPT</t>
  </si>
  <si>
    <t>Baisavanikunta</t>
  </si>
  <si>
    <t>B4-MDK-M9-179-GPT</t>
  </si>
  <si>
    <t>Shankaiahkunta</t>
  </si>
  <si>
    <t>Brahmanikunta</t>
  </si>
  <si>
    <t>Polasamudramkunta</t>
  </si>
  <si>
    <t>Ammakunta</t>
  </si>
  <si>
    <t>Permandlakunta</t>
  </si>
  <si>
    <t>Korvettalakunta</t>
  </si>
  <si>
    <t>Mallakunta</t>
  </si>
  <si>
    <t>Gangulakunta</t>
  </si>
  <si>
    <t>Madhavareddyknta</t>
  </si>
  <si>
    <t>Masanikunta</t>
  </si>
  <si>
    <t>Murthuja Cheruvu</t>
  </si>
  <si>
    <t>B4-MDK-M9-180-DPT</t>
  </si>
  <si>
    <t>B4-MDK-M9-180-GPT</t>
  </si>
  <si>
    <t>Reddykunta</t>
  </si>
  <si>
    <t>TWSA (HA)</t>
  </si>
  <si>
    <t>EWSA (HA)</t>
  </si>
  <si>
    <t>M1 - Atmakur</t>
  </si>
  <si>
    <t>Parameshwaracheru</t>
  </si>
  <si>
    <t>B6-WPY-M1-226 - DPT</t>
  </si>
  <si>
    <t>L.S</t>
  </si>
  <si>
    <t>Arecheruvu</t>
  </si>
  <si>
    <t>B6-WPY-M1-227- DPT</t>
  </si>
  <si>
    <t>Dasarnaik kunta</t>
  </si>
  <si>
    <t>B6-WPY-M1-227- GPT</t>
  </si>
  <si>
    <t>S.S</t>
  </si>
  <si>
    <t>Purloomoni kunta</t>
  </si>
  <si>
    <t>Katwa kunta</t>
  </si>
  <si>
    <t>Burvani kunta</t>
  </si>
  <si>
    <t>Arecheru</t>
  </si>
  <si>
    <t>Chippa kunta</t>
  </si>
  <si>
    <t>B6-WPY-M1-228- GPT</t>
  </si>
  <si>
    <t>Kankalcheru</t>
  </si>
  <si>
    <t>B6-WPY-M1-229 - DPT</t>
  </si>
  <si>
    <t>P.S</t>
  </si>
  <si>
    <t>Seethamacheru</t>
  </si>
  <si>
    <t>B6-WPY-M1-229 - GPT</t>
  </si>
  <si>
    <t>Orakunta</t>
  </si>
  <si>
    <t>B6-WPY-M1-230 - GPT</t>
  </si>
  <si>
    <t>Muloni kunta</t>
  </si>
  <si>
    <t xml:space="preserve"> Total</t>
  </si>
  <si>
    <t>M2-Chinnambavi</t>
  </si>
  <si>
    <t>B6-WPY-M2-231-DPT</t>
  </si>
  <si>
    <t>Nallacheruvu</t>
  </si>
  <si>
    <t>B6-WPY-M2-232 - DPT</t>
  </si>
  <si>
    <t>B6-WPY-M2-232 - GPT</t>
  </si>
  <si>
    <t>Gandlacheruvu</t>
  </si>
  <si>
    <t>B6-WPY-M2-233-DPT</t>
  </si>
  <si>
    <t>Gajjala kunta</t>
  </si>
  <si>
    <t>B6-WPY-M2-234-GPT</t>
  </si>
  <si>
    <t>Amma cheru</t>
  </si>
  <si>
    <t>Mondin cheru</t>
  </si>
  <si>
    <t>B6-WPY-M2-235-GPT</t>
  </si>
  <si>
    <t>Gummari kunta</t>
  </si>
  <si>
    <t>Nell kondaiah kunta</t>
  </si>
  <si>
    <t>Surai kunta</t>
  </si>
  <si>
    <t>Jarugalla kunta</t>
  </si>
  <si>
    <t>Kalwapulla kunta</t>
  </si>
  <si>
    <t>Govindaiah cheru</t>
  </si>
  <si>
    <t>Peddamadiga kunta</t>
  </si>
  <si>
    <t>Rangarao kunta</t>
  </si>
  <si>
    <t>Chendamma kunta</t>
  </si>
  <si>
    <t>Lingamma kunta</t>
  </si>
  <si>
    <t>Kalju kunta</t>
  </si>
  <si>
    <t>Vadalavani kunta</t>
  </si>
  <si>
    <t>Eeda vani kunta</t>
  </si>
  <si>
    <t>Thummlavanikunta</t>
  </si>
  <si>
    <t>Kummari vani kunta</t>
  </si>
  <si>
    <t>Garla kunta</t>
  </si>
  <si>
    <t>Gattamraj kunta</t>
  </si>
  <si>
    <t>Rekula kunta</t>
  </si>
  <si>
    <t>Mangali vani kunta</t>
  </si>
  <si>
    <t>Mangamma kunta</t>
  </si>
  <si>
    <t xml:space="preserve">M3 - Gopalpet </t>
  </si>
  <si>
    <t>B6-WPY-M3-236 - DPT</t>
  </si>
  <si>
    <t>Kathuvachervu</t>
  </si>
  <si>
    <t>Ausali kunta</t>
  </si>
  <si>
    <t>B6-WPY-M3-236 - GPT</t>
  </si>
  <si>
    <t>Etta vani kunta</t>
  </si>
  <si>
    <t>Reddla kunta</t>
  </si>
  <si>
    <t>Nelai kunta</t>
  </si>
  <si>
    <t>B6-WPY-M3-237 - DPT</t>
  </si>
  <si>
    <t>Potari kunta</t>
  </si>
  <si>
    <t>B6-WPY-M3-237 - GPT</t>
  </si>
  <si>
    <t>Ayakunta</t>
  </si>
  <si>
    <t>Rama samudram</t>
  </si>
  <si>
    <t>Kammari kunta</t>
  </si>
  <si>
    <t>B6-WPY-M3-238 - GPT</t>
  </si>
  <si>
    <t>Kotagam vani kunta</t>
  </si>
  <si>
    <t>Mangali kunta</t>
  </si>
  <si>
    <t>Balreddy kunta</t>
  </si>
  <si>
    <t>Goula kunta</t>
  </si>
  <si>
    <t>Galreddy kunta</t>
  </si>
  <si>
    <t>B6-WPY-M3-239 - DPT</t>
  </si>
  <si>
    <t>Marri kunta</t>
  </si>
  <si>
    <t>B6-WPY-M3-239 - GPT</t>
  </si>
  <si>
    <t>Antha giri cheru</t>
  </si>
  <si>
    <t>Nella cheru</t>
  </si>
  <si>
    <t xml:space="preserve">M4 - Kothakota </t>
  </si>
  <si>
    <t>yenkunta reservior</t>
  </si>
  <si>
    <t>B6-WPY-M4-241 - RSV</t>
  </si>
  <si>
    <t xml:space="preserve">B6-WPY-M4-241 - DPT </t>
  </si>
  <si>
    <t>Turkakunta</t>
  </si>
  <si>
    <t>Turka kunta</t>
  </si>
  <si>
    <t xml:space="preserve">B6-WPY-M4-241 - GPT </t>
  </si>
  <si>
    <t>Bavaji kunta</t>
  </si>
  <si>
    <t>B6-WPY-M4-242 - GPT</t>
  </si>
  <si>
    <t>Lacha kunta</t>
  </si>
  <si>
    <t>Rajabahudhurcehru</t>
  </si>
  <si>
    <t>B6-WPY-M4-243 - DPT</t>
  </si>
  <si>
    <t>Shankarasamudram</t>
  </si>
  <si>
    <t>B6-WPY-M4-244 - DPT</t>
  </si>
  <si>
    <t>L.s</t>
  </si>
  <si>
    <t>Deverkunta</t>
  </si>
  <si>
    <t>B6-WPY-M4-244 - GPT</t>
  </si>
  <si>
    <t>Nagaiah ramakrishna kunta</t>
  </si>
  <si>
    <t>Pittala kunta</t>
  </si>
  <si>
    <t>Avusali kunta</t>
  </si>
  <si>
    <t>Yellavani kunta</t>
  </si>
  <si>
    <t>Jangamaipally kunta</t>
  </si>
  <si>
    <t>Krishnasamudram</t>
  </si>
  <si>
    <t>B6-WPY-M4-245 - DPT</t>
  </si>
  <si>
    <t>Aganwaikunta</t>
  </si>
  <si>
    <t>B6-WPY-M4-245 - GPT</t>
  </si>
  <si>
    <t>Gatlanandini  kunta</t>
  </si>
  <si>
    <t>Bathu kunta</t>
  </si>
  <si>
    <t xml:space="preserve"> M5 - Madanapur</t>
  </si>
  <si>
    <t>sarlasagar</t>
  </si>
  <si>
    <t>B6-WPY-M5-246 - RSV</t>
  </si>
  <si>
    <t>p.s</t>
  </si>
  <si>
    <t>B6-WPY-M5-247 - DPT</t>
  </si>
  <si>
    <t>Tallavodika chervu</t>
  </si>
  <si>
    <t>B6-WPY-M5-247 - GPT</t>
  </si>
  <si>
    <t>Tallacheruvu</t>
  </si>
  <si>
    <t>B6-WPY-M5-248 - DPT</t>
  </si>
  <si>
    <t xml:space="preserve">Oora chervu </t>
  </si>
  <si>
    <t>B6-WPY-M5-248 - GPT</t>
  </si>
  <si>
    <t>Chinthalacheruvu</t>
  </si>
  <si>
    <t>B6-WPY-M5-249 - DPT</t>
  </si>
  <si>
    <t>Thimmanna kunta</t>
  </si>
  <si>
    <t>B6-WPY-M5-249 - GPT</t>
  </si>
  <si>
    <t>Malavani kunta</t>
  </si>
  <si>
    <t>Marchi kunta</t>
  </si>
  <si>
    <t>Buggagandaram</t>
  </si>
  <si>
    <t>ukachettuvagu</t>
  </si>
  <si>
    <t>B6-WPY-M5-250 - RSV</t>
  </si>
  <si>
    <t>Kistaiah kunta</t>
  </si>
  <si>
    <t>B6-WPY-M5-250 - GPT</t>
  </si>
  <si>
    <t>Sanchari kunta</t>
  </si>
  <si>
    <t>M6-Pebbair</t>
  </si>
  <si>
    <t>Morannacheru</t>
  </si>
  <si>
    <t>B6-WPY-M6-251 - DPT</t>
  </si>
  <si>
    <t>Narla cheru</t>
  </si>
  <si>
    <t>B6-WPY-M6-251 - GPT</t>
  </si>
  <si>
    <t>Mahabalasamudram</t>
  </si>
  <si>
    <t>B6-WPY-M6-252 - DPT</t>
  </si>
  <si>
    <t>Gandikunta</t>
  </si>
  <si>
    <t>Mahabub vani kunta</t>
  </si>
  <si>
    <t>B6-WPY-M6-252 - GPT</t>
  </si>
  <si>
    <t>Nagulakunta</t>
  </si>
  <si>
    <t>Kalwaju kunta</t>
  </si>
  <si>
    <t>Pole kunta</t>
  </si>
  <si>
    <t>Gandawani kunta</t>
  </si>
  <si>
    <t>Uppari vani kunta</t>
  </si>
  <si>
    <t>Nalavani kunta</t>
  </si>
  <si>
    <t>Savalivani kunta</t>
  </si>
  <si>
    <t>Talimancheru</t>
  </si>
  <si>
    <t>B6-WPY-M6-253 - DPT</t>
  </si>
  <si>
    <t>Seemidi kunta</t>
  </si>
  <si>
    <t>B6-WPY-M6-253 - GPT</t>
  </si>
  <si>
    <t>Chelimilla kunta</t>
  </si>
  <si>
    <t>Vemukunta</t>
  </si>
  <si>
    <t>B6-WPY-M6-254 - DPT</t>
  </si>
  <si>
    <t>Yerra kunta</t>
  </si>
  <si>
    <t>B6-WPY-M6-254 - GPT</t>
  </si>
  <si>
    <t>Thurkaa kunta</t>
  </si>
  <si>
    <t>Venkataih kunta</t>
  </si>
  <si>
    <t>Veeranna kunta</t>
  </si>
  <si>
    <t>Baiyanna kunta</t>
  </si>
  <si>
    <t>B6-WPY-M6-255 - DPT</t>
  </si>
  <si>
    <t>Chowtacheruvu</t>
  </si>
  <si>
    <t>Yenghaicheru</t>
  </si>
  <si>
    <t>Laxmidevi kunta</t>
  </si>
  <si>
    <t>B6-WPY-M6-255 - GPT</t>
  </si>
  <si>
    <t>Thippareddy kunta</t>
  </si>
  <si>
    <t>Thangalavani kunta</t>
  </si>
  <si>
    <t>Dasamoni kunta</t>
  </si>
  <si>
    <t>Karrekunta</t>
  </si>
  <si>
    <t>Tetta kunta</t>
  </si>
  <si>
    <t>Amma kunta</t>
  </si>
  <si>
    <t>Ramaiah kunta</t>
  </si>
  <si>
    <t xml:space="preserve">M7 - Peddamandadi </t>
  </si>
  <si>
    <t>Erlacheruvu</t>
  </si>
  <si>
    <t>B6-WPY-M7-257 - DPT</t>
  </si>
  <si>
    <t>Basireddycheru</t>
  </si>
  <si>
    <t>Mogak vani kunta</t>
  </si>
  <si>
    <t>B6-WPY-M7-257 - GPT</t>
  </si>
  <si>
    <t>Apagadi kunta</t>
  </si>
  <si>
    <t>Basi reddy kunta</t>
  </si>
  <si>
    <t>Ramaiapallycheruvu</t>
  </si>
  <si>
    <t>B6-WPY-M7-258 - DPT</t>
  </si>
  <si>
    <t>Yarlacheruvu</t>
  </si>
  <si>
    <t>Gundlacheruvu</t>
  </si>
  <si>
    <t>B6-WPY-M7-259 - DPT</t>
  </si>
  <si>
    <t>Peddacherucu</t>
  </si>
  <si>
    <t>B6-WPY-M7-260 - DPT</t>
  </si>
  <si>
    <t>Lingalacheruvu</t>
  </si>
  <si>
    <t>Venkaiahcheru</t>
  </si>
  <si>
    <t>B6-WPY-M7-261 - DPT</t>
  </si>
  <si>
    <t>M8 - Veepanagandla</t>
  </si>
  <si>
    <t>B6-WPY-M8-261 - DPT</t>
  </si>
  <si>
    <t>B6-WPY-M8-262 - DPT</t>
  </si>
  <si>
    <t>B6-WPY-M8-264 - DPT</t>
  </si>
  <si>
    <t xml:space="preserve">M9 - Wanaparthy </t>
  </si>
  <si>
    <t>Neelam vani kunta</t>
  </si>
  <si>
    <t>B6-WPY-M9-266 - GPT</t>
  </si>
  <si>
    <t>Dacha chandraiah kunta</t>
  </si>
  <si>
    <t>Kasi rao kunta</t>
  </si>
  <si>
    <t>Kotha moni kunta</t>
  </si>
  <si>
    <t>Thall kunta</t>
  </si>
  <si>
    <t>Marrenna kunta</t>
  </si>
  <si>
    <t>Bandoni kunta</t>
  </si>
  <si>
    <t>Vasudevamm kunta</t>
  </si>
  <si>
    <t>Ayyavari.Venkatachry kunta</t>
  </si>
  <si>
    <t>Kalappa kutna</t>
  </si>
  <si>
    <t>Thall cheru</t>
  </si>
  <si>
    <t>B6-WPY-M9-266 - DPT</t>
  </si>
  <si>
    <t>Edulacheruvu</t>
  </si>
  <si>
    <t>B6-WPY-M9-267 - DPT</t>
  </si>
  <si>
    <t>Maktha kunta</t>
  </si>
  <si>
    <t>B6-WPY-M9-267 - GPT</t>
  </si>
  <si>
    <t>Dadi reddy kunta</t>
  </si>
  <si>
    <t>Rajacheru</t>
  </si>
  <si>
    <t>B6-WPY-M9-268 - DPT</t>
  </si>
  <si>
    <t>Ammachervu</t>
  </si>
  <si>
    <t>Chenru kunta</t>
  </si>
  <si>
    <t>B6-WPY-M9-268 - GPT</t>
  </si>
  <si>
    <t>Yerroni kunta</t>
  </si>
  <si>
    <t>Papamm kunta</t>
  </si>
  <si>
    <t>Eearl cheru</t>
  </si>
  <si>
    <t>Kavali vani kunna</t>
  </si>
  <si>
    <t>Sevaranchu kunta</t>
  </si>
  <si>
    <t>Upparivani kunta</t>
  </si>
  <si>
    <t>Warda kunta</t>
  </si>
  <si>
    <t>Komara kunta</t>
  </si>
  <si>
    <t>Jangomoni kunta</t>
  </si>
  <si>
    <t>Seri cheru</t>
  </si>
  <si>
    <t>Adam kunta</t>
  </si>
  <si>
    <t>B6-WPY-M9-269 - DPT</t>
  </si>
  <si>
    <t>Nall kunta</t>
  </si>
  <si>
    <t>B6-WPY-M9-269 - GPT</t>
  </si>
  <si>
    <t>Chintalacheruvu</t>
  </si>
  <si>
    <t>B6-WPY-M9-270 - DPT</t>
  </si>
  <si>
    <t>Veeranacheruvu</t>
  </si>
  <si>
    <t>Mothkula kunta</t>
  </si>
  <si>
    <t>B6-WPY-M9-270 - GPT</t>
  </si>
  <si>
    <r>
      <t>Data Master Plan -</t>
    </r>
    <r>
      <rPr>
        <b/>
        <sz val="16"/>
        <color indexed="8"/>
        <rFont val="Calibri"/>
        <family val="2"/>
      </rPr>
      <t xml:space="preserve"> Village Wise Resource Base</t>
    </r>
  </si>
  <si>
    <t>M1 - Bayyaram</t>
  </si>
  <si>
    <t>Bayyaram (N) - B6-MBD-M1-316</t>
  </si>
  <si>
    <t>Cherasalakunta</t>
  </si>
  <si>
    <t>B6-MBD-M1-316 -GPT</t>
  </si>
  <si>
    <t>Eedulakunta</t>
  </si>
  <si>
    <t>Varadaiah kunta</t>
  </si>
  <si>
    <t xml:space="preserve">Gangirenukunta </t>
  </si>
  <si>
    <t xml:space="preserve">Sayakunta </t>
  </si>
  <si>
    <t>Sagikunta</t>
  </si>
  <si>
    <t>Mogalla kunta</t>
  </si>
  <si>
    <t>Yeddulakunta</t>
  </si>
  <si>
    <t>Bandlakunta</t>
  </si>
  <si>
    <t>Ravi Kunta</t>
  </si>
  <si>
    <t>Payyakunta</t>
  </si>
  <si>
    <t>Uppalapadu - B6-MBD-M1-317</t>
  </si>
  <si>
    <t xml:space="preserve">Ootivagu Anicut </t>
  </si>
  <si>
    <t>B6-MBD-M1-317 - DPT</t>
  </si>
  <si>
    <t>Gowraram - B6-MBD-M1-318</t>
  </si>
  <si>
    <t>B6-MBD-M1-318  - GPT</t>
  </si>
  <si>
    <t>Kothapeta-Gandhampalli - B6-MBD-M1-319</t>
  </si>
  <si>
    <t xml:space="preserve">Pedda Cheruvu </t>
  </si>
  <si>
    <t>B6-MBD-M1-319 - DPT</t>
  </si>
  <si>
    <t>Madhavaikunta</t>
  </si>
  <si>
    <t>B6-MBD-M1-319 - GPT</t>
  </si>
  <si>
    <t>Yerukalakunta</t>
  </si>
  <si>
    <t>Chalasani kunta</t>
  </si>
  <si>
    <t>Karukonda - B6-MBD-M1-320</t>
  </si>
  <si>
    <t>B6-MBD-M1-320 - GPT</t>
  </si>
  <si>
    <t>Karukonda cheruvu</t>
  </si>
  <si>
    <t>Yedugulakunta</t>
  </si>
  <si>
    <t>Bandharkunta</t>
  </si>
  <si>
    <t>M2 - Dornakal</t>
  </si>
  <si>
    <t>Dornakal (N) - B6-MBD-M2-321</t>
  </si>
  <si>
    <t>B6-MBD-M2-321 -DPT</t>
  </si>
  <si>
    <t>Kattu</t>
  </si>
  <si>
    <t>Bandam Kunta</t>
  </si>
  <si>
    <t>B6-MBD-M2-321 - GPT</t>
  </si>
  <si>
    <t>Bandar Jalu</t>
  </si>
  <si>
    <t>Bhudarai Kunta</t>
  </si>
  <si>
    <t>Jaggaiah Kunta</t>
  </si>
  <si>
    <t>Korla Kunta</t>
  </si>
  <si>
    <t>Murlaiah Kunta</t>
  </si>
  <si>
    <t>Perumalla Sankeesa - B6-MBD-M2-322</t>
  </si>
  <si>
    <t>B6-MBD-M2-322 - DPT</t>
  </si>
  <si>
    <t>Mannegudem - B6-MBD-M2-323</t>
  </si>
  <si>
    <t>Kochicheru</t>
  </si>
  <si>
    <t>B6-MBD-M2-323 - DPT</t>
  </si>
  <si>
    <t>Chinna Koyala Kunta</t>
  </si>
  <si>
    <t>B6-MBD-M2-323 - GPT</t>
  </si>
  <si>
    <t>Marri Kunta</t>
  </si>
  <si>
    <t>Mutyalamma Kunta</t>
  </si>
  <si>
    <t>Rampur Kunta</t>
  </si>
  <si>
    <t>Uyaalawada - B6-MBD-M2-324</t>
  </si>
  <si>
    <t>Vidyani Kunta</t>
  </si>
  <si>
    <t>B6-MBD-M2-324 - GPT</t>
  </si>
  <si>
    <t>Gundla Kunta</t>
  </si>
  <si>
    <t>Yellampadu Cheruvu</t>
  </si>
  <si>
    <t>Burgupadu - B6-MBD-M2-325</t>
  </si>
  <si>
    <t>B6-MBD-M2-325 -DPT</t>
  </si>
  <si>
    <t>Chinthakaya Kunta</t>
  </si>
  <si>
    <t>B6-MBD-M2-325 -GPT</t>
  </si>
  <si>
    <t>Laxmakka Kunta</t>
  </si>
  <si>
    <t>Reddy Cheruvu</t>
  </si>
  <si>
    <t>Surappa Kunta</t>
  </si>
  <si>
    <t>M3 - Guduru</t>
  </si>
  <si>
    <t>Guduru (N) - B6-MBD-M3-326</t>
  </si>
  <si>
    <t>Chendrunicheru</t>
  </si>
  <si>
    <t>B6-MBD-M3-326 - DPT</t>
  </si>
  <si>
    <t>Kotacheru</t>
  </si>
  <si>
    <t>Brahmandla cheru</t>
  </si>
  <si>
    <t>B6-MBD-M3-326 - GPT</t>
  </si>
  <si>
    <t>Bommeykunta</t>
  </si>
  <si>
    <t>Bhupathipeta - B6-MBD-M3-327</t>
  </si>
  <si>
    <t>Rallacheru</t>
  </si>
  <si>
    <t>B6-MBD-M3-327 - DPT</t>
  </si>
  <si>
    <t>Anicut</t>
  </si>
  <si>
    <t>Peddammakunta</t>
  </si>
  <si>
    <t>B6-MBD-M3-327 - GPT</t>
  </si>
  <si>
    <t>Thimmalakunta</t>
  </si>
  <si>
    <t>Thirumalakunta</t>
  </si>
  <si>
    <t>Nayakapalli - B6-MBD-M3-328</t>
  </si>
  <si>
    <t>B6-MBD-M3-328 - DPT</t>
  </si>
  <si>
    <t>Rajajanapalli - B6-MBD-M3-329</t>
  </si>
  <si>
    <t>Bollepalli - B6-MBD-M3-330</t>
  </si>
  <si>
    <t>Peddaravulacheru</t>
  </si>
  <si>
    <t>B6-MBD-M3-330 - DPT</t>
  </si>
  <si>
    <t>Chinnaravulacheru</t>
  </si>
  <si>
    <t>B6-MBD-M3-330 - GPT</t>
  </si>
  <si>
    <t>Edulakunta</t>
  </si>
  <si>
    <t>M4 - Kesamudram</t>
  </si>
  <si>
    <t>Kesamudram (N) - B6-MBD-M4-331</t>
  </si>
  <si>
    <t>B6-MBD-M6-341 - DPT</t>
  </si>
  <si>
    <t>Dameracheru</t>
  </si>
  <si>
    <t>B6-MBD-M4-331 - GPT</t>
  </si>
  <si>
    <t>Kundaur kunta</t>
  </si>
  <si>
    <t>Nandikunta</t>
  </si>
  <si>
    <t>Kurthukunta</t>
  </si>
  <si>
    <t>Maddikunta</t>
  </si>
  <si>
    <t>Pedaicheruvu</t>
  </si>
  <si>
    <t>Pathamarrikunta</t>
  </si>
  <si>
    <t>Penugonda - B6-MBD-M4-332</t>
  </si>
  <si>
    <t>Rangapuramcheru</t>
  </si>
  <si>
    <t>Damera Cheruvu</t>
  </si>
  <si>
    <t>B6-MBD-M4-332 - GPT</t>
  </si>
  <si>
    <t>Gogu kunta</t>
  </si>
  <si>
    <t>Katnala Kunta</t>
  </si>
  <si>
    <t>Ponakala Kunta</t>
  </si>
  <si>
    <t>Pothala Kunta</t>
  </si>
  <si>
    <t>Upparapalli - B6-MBD-M4-333</t>
  </si>
  <si>
    <t>sabbeikunta</t>
  </si>
  <si>
    <t>B6-MBD-M4-333 - GPT</t>
  </si>
  <si>
    <t>Thallapusalapalli - B6-MBD-M4-334</t>
  </si>
  <si>
    <t>B6-MBD-M4-334 - GPT</t>
  </si>
  <si>
    <t>Masamcheruvu</t>
  </si>
  <si>
    <t>Merricheruvu</t>
  </si>
  <si>
    <t>Subbakunta</t>
  </si>
  <si>
    <t>Kalwala - B6-MBD-M4-335</t>
  </si>
  <si>
    <t>Tummalacheru</t>
  </si>
  <si>
    <t>BanothDurgya kunta</t>
  </si>
  <si>
    <t>B6-MBD-M4-335 - GPT</t>
  </si>
  <si>
    <t>Kambalavanikunta</t>
  </si>
  <si>
    <t>KoppulaKMallaiahkunta</t>
  </si>
  <si>
    <t>Marvanikunta</t>
  </si>
  <si>
    <t>M5 - Kothagudem</t>
  </si>
  <si>
    <t>Kothagudem (N) - B6-MBD-M5-336</t>
  </si>
  <si>
    <t>Meedikunta</t>
  </si>
  <si>
    <t>B6-MBD-M5-336 - GPT</t>
  </si>
  <si>
    <t>Gangannakunta</t>
  </si>
  <si>
    <t>Gundam Thimmapur - B6-MBD-M5-337</t>
  </si>
  <si>
    <t>Gundamcheru</t>
  </si>
  <si>
    <t>Pogallapalli - B6-MBD-M5-338</t>
  </si>
  <si>
    <t>Kamareddikunta</t>
  </si>
  <si>
    <t>B6-MBD-M5-338 - GPT</t>
  </si>
  <si>
    <t>Reddikunta</t>
  </si>
  <si>
    <t>Venkatacheru</t>
  </si>
  <si>
    <t>Enumamulakunta</t>
  </si>
  <si>
    <t>Ootai - B6-MBD-M5-339</t>
  </si>
  <si>
    <t>Rajulakunta</t>
  </si>
  <si>
    <t>B6-MBD-M5-339 - GPT</t>
  </si>
  <si>
    <t>Chakirevukunta</t>
  </si>
  <si>
    <t>Moddulakunta</t>
  </si>
  <si>
    <t>Kattujarya</t>
  </si>
  <si>
    <t>Girishannakunta</t>
  </si>
  <si>
    <t>Sadireddipalli - B6-MBD-M5-340</t>
  </si>
  <si>
    <t>Venkatadricheru</t>
  </si>
  <si>
    <t>Pandikunta</t>
  </si>
  <si>
    <t>B6-MBD-M5-340 - GPT</t>
  </si>
  <si>
    <t>Ayyagarikunta</t>
  </si>
  <si>
    <t>Manalakunta</t>
  </si>
  <si>
    <t>M6 - Kuravi</t>
  </si>
  <si>
    <t>Kuravi (N) - B6-MBD-M6-341</t>
  </si>
  <si>
    <t>Muthyalammacheru</t>
  </si>
  <si>
    <t>Amudala Kunta</t>
  </si>
  <si>
    <t>B6-MBD-M6-341 - GPT</t>
  </si>
  <si>
    <t>Amudala  Kunta</t>
  </si>
  <si>
    <t>Betharaju Cheruvu</t>
  </si>
  <si>
    <t>Bedada Kunta</t>
  </si>
  <si>
    <t>Raganna Kunta</t>
  </si>
  <si>
    <t>Macharla Kunta</t>
  </si>
  <si>
    <t>Singaya Kunta</t>
  </si>
  <si>
    <t>Budadakunta</t>
  </si>
  <si>
    <t>Thokka Madugula Kunta</t>
  </si>
  <si>
    <t>Nallela - B6-MBD-M6-342</t>
  </si>
  <si>
    <t>B6-MBD-M6-342 - DTP</t>
  </si>
  <si>
    <t>Pedda Nagula Kunta</t>
  </si>
  <si>
    <t>B6-MBD-M6-342 - GPT</t>
  </si>
  <si>
    <t>Chouta Kunta</t>
  </si>
  <si>
    <t>oorai Kunta</t>
  </si>
  <si>
    <t>Modugulagudem - B6-MBD-M6-343</t>
  </si>
  <si>
    <t>Potlapaticheru</t>
  </si>
  <si>
    <t>B6-MBD-M6-343 - DPT</t>
  </si>
  <si>
    <t>Mattu Cheruvu</t>
  </si>
  <si>
    <t>B6-MBD-M6-343 - GPT</t>
  </si>
  <si>
    <t>Mogula Kunta</t>
  </si>
  <si>
    <t>Pathapatti Cheruvu</t>
  </si>
  <si>
    <t>Rangadhani Cheruvu</t>
  </si>
  <si>
    <t>Regula Cheruvu</t>
  </si>
  <si>
    <t>Thalla Kunta</t>
  </si>
  <si>
    <t>Upparagudem - B6-MBD-M6-344</t>
  </si>
  <si>
    <t>Bukat Kunta</t>
  </si>
  <si>
    <t>B6-MBD-M6-344 - GPT</t>
  </si>
  <si>
    <t>Bhadraiah Kunta</t>
  </si>
  <si>
    <t>Erra Kunta</t>
  </si>
  <si>
    <t>Gundrai kunta</t>
  </si>
  <si>
    <t>Kadishala kunta</t>
  </si>
  <si>
    <t>HatyaKunta</t>
  </si>
  <si>
    <t>Mamillacheru</t>
  </si>
  <si>
    <t>B6-MBD-M6-344 - DPT</t>
  </si>
  <si>
    <t>Kanikalabandam</t>
  </si>
  <si>
    <t>Thallasankeesa - B6-MBD-M6-345</t>
  </si>
  <si>
    <t>B6-MBD-M6-345 - GPT</t>
  </si>
  <si>
    <t>Pedda Cheruvu</t>
  </si>
  <si>
    <t>Thallacheru</t>
  </si>
  <si>
    <t>B6-MBD-M6-345 - DPT</t>
  </si>
  <si>
    <t>M7 - Mahabubabad</t>
  </si>
  <si>
    <t>Mahabubabad (N) - B6-MBD-M7-346</t>
  </si>
  <si>
    <t>Bandamcheru</t>
  </si>
  <si>
    <t>B6-MBD-M7-346 - DPT</t>
  </si>
  <si>
    <t>Kambalacheru</t>
  </si>
  <si>
    <t>Kannakunta</t>
  </si>
  <si>
    <t>B6-MBD-M7-346 - GPT</t>
  </si>
  <si>
    <t>Nizamcheruvu</t>
  </si>
  <si>
    <t>Pothireddykunta</t>
  </si>
  <si>
    <t>Saikunta</t>
  </si>
  <si>
    <t>Salarkunta</t>
  </si>
  <si>
    <t>Edulla Pusapalli - B6-MBD-M7-347</t>
  </si>
  <si>
    <t>Largetank</t>
  </si>
  <si>
    <t>B6-MBD-M7-347 - DPT</t>
  </si>
  <si>
    <t>Thirumala kunta</t>
  </si>
  <si>
    <t>B6-MBD-M7-347 - GPT</t>
  </si>
  <si>
    <t>Vemunuru - B6-MBD-M7-348</t>
  </si>
  <si>
    <t>Jagannathacheru</t>
  </si>
  <si>
    <t>B6-MBD-M7-348 - DPT</t>
  </si>
  <si>
    <t>Gandi Kunta</t>
  </si>
  <si>
    <t>B6-MBD-M7-348 - GPT</t>
  </si>
  <si>
    <t>Gudikunta</t>
  </si>
  <si>
    <t>Rai Kunta</t>
  </si>
  <si>
    <t>Malyala  - B6-MBD-M7-349</t>
  </si>
  <si>
    <t>Ambothula Kunta</t>
  </si>
  <si>
    <t>B6-MBD-M7-349 - GPT</t>
  </si>
  <si>
    <t>Bajara Kunta</t>
  </si>
  <si>
    <t>Nalla Kunta</t>
  </si>
  <si>
    <t>Nagarjula Kunta</t>
  </si>
  <si>
    <t>Venkateshwarla Kunta</t>
  </si>
  <si>
    <t>Oorcheruvu</t>
  </si>
  <si>
    <t>Redyala - B6-MBD-M7-350</t>
  </si>
  <si>
    <t>Eppucheruvu</t>
  </si>
  <si>
    <t>B6-MBD-M7-350 - GPT</t>
  </si>
  <si>
    <t>Gopaganikunta</t>
  </si>
  <si>
    <t>Lingacheruvu</t>
  </si>
  <si>
    <t>Pottakarikunta</t>
  </si>
  <si>
    <t>Regulacheruvu</t>
  </si>
  <si>
    <t>Reddyalacheruvu Nala</t>
  </si>
  <si>
    <t>kolakunta</t>
  </si>
  <si>
    <t>Bandcheruvu Baswayicheruvu</t>
  </si>
  <si>
    <t>Baswayacheruvu</t>
  </si>
  <si>
    <t xml:space="preserve"> M8 - Maripeda</t>
  </si>
  <si>
    <t>Maripeda (N) - B6-MBD-M8-351</t>
  </si>
  <si>
    <t>Neella Cheruvu</t>
  </si>
  <si>
    <t>B6-MBD-M8-351 - GPT</t>
  </si>
  <si>
    <t>Keya Kunta</t>
  </si>
  <si>
    <t>Konda Samudram</t>
  </si>
  <si>
    <t>Gollawari Kunta</t>
  </si>
  <si>
    <t>Ganem Kunta</t>
  </si>
  <si>
    <t>Yellammareddi Kunta</t>
  </si>
  <si>
    <t>Purushothamaigudem - B6-MBD-M8-352</t>
  </si>
  <si>
    <t>B6-MBD-M8-352 - DPT</t>
  </si>
  <si>
    <t>Dharmaram - B6-MBD-M8-353</t>
  </si>
  <si>
    <t>Peddireddicheru</t>
  </si>
  <si>
    <t>B6-MBD-M8-353 - DPT</t>
  </si>
  <si>
    <t>Panta Kunta</t>
  </si>
  <si>
    <t>B6-MBD-M8-353 - GPT</t>
  </si>
  <si>
    <t>Chinna Erra Kunta</t>
  </si>
  <si>
    <t>Peddarikunta</t>
  </si>
  <si>
    <t>Yamini Kunta</t>
  </si>
  <si>
    <t>Oora Kunta</t>
  </si>
  <si>
    <t>Gundepudi - B6-MBD-M8-354</t>
  </si>
  <si>
    <t>B6-MBD-M8-354 - DPT</t>
  </si>
  <si>
    <t>Mala Kunta</t>
  </si>
  <si>
    <t>B6-MBD-M8-354 - GPT</t>
  </si>
  <si>
    <t>Kotha Bandam</t>
  </si>
  <si>
    <t>Udugula Kunta</t>
  </si>
  <si>
    <t>Edula Kunta</t>
  </si>
  <si>
    <t>Yellampeta - B6-MBD-M8-355</t>
  </si>
  <si>
    <t>B6-MBD-M8-355 - DPT</t>
  </si>
  <si>
    <t>Mamindlakunta</t>
  </si>
  <si>
    <t>B6-MBD-M8-355 - GPT</t>
  </si>
  <si>
    <t>Banjarakunta</t>
  </si>
  <si>
    <t xml:space="preserve"> M9 - Thorruru</t>
  </si>
  <si>
    <t>Thorruru (N) - B6-MBD-M9-356</t>
  </si>
  <si>
    <t>B6-MBD-M9-356 - DPT</t>
  </si>
  <si>
    <t>Chenna Marri Kunta</t>
  </si>
  <si>
    <t>B6-MBD-M9-356 - GPT</t>
  </si>
  <si>
    <t>Gurthuru - B6-MBD-M9-357</t>
  </si>
  <si>
    <t>Ramasamudram</t>
  </si>
  <si>
    <t>B6-MBD-M9-357 - DPT</t>
  </si>
  <si>
    <t>Haripiralla - B6-MBD-M9-358</t>
  </si>
  <si>
    <t>B6-MBD-M9-358 - DPT</t>
  </si>
  <si>
    <t>B6-MBD-M9-358 - GPT</t>
  </si>
  <si>
    <t>Burgu Kunta</t>
  </si>
  <si>
    <t>Nallabothula Kunta</t>
  </si>
  <si>
    <t>Pandanala Kunta</t>
  </si>
  <si>
    <t>Velikatte - B6-MBD-M9-359</t>
  </si>
  <si>
    <t>B6-MBD-M9-359 - DPT</t>
  </si>
  <si>
    <t>Ammapur - B6-MBD-M9-360</t>
  </si>
  <si>
    <t>B6-MBD-M9-360 - DPT</t>
  </si>
  <si>
    <t>Malyalamma Kunta</t>
  </si>
  <si>
    <t>B6-MBD-M9-360 - GPT</t>
  </si>
  <si>
    <t>Mahasamudram Tank</t>
  </si>
  <si>
    <t>Sriramula Kunta</t>
  </si>
  <si>
    <t xml:space="preserve">TWSA            (Hec) </t>
  </si>
  <si>
    <t xml:space="preserve">EWSA (Hec) </t>
  </si>
  <si>
    <t>M1 - Athmakur</t>
  </si>
  <si>
    <t>Kurella - C9-YDR-M1-361</t>
  </si>
  <si>
    <t>Mogullacheruvu</t>
  </si>
  <si>
    <t>C9-YDR-M1-361 - DPT</t>
  </si>
  <si>
    <t>Choudaribaikunta</t>
  </si>
  <si>
    <t>C9-YDR-M1-361 - GPT</t>
  </si>
  <si>
    <t>Nallaytham</t>
  </si>
  <si>
    <t>Yellam Kunta</t>
  </si>
  <si>
    <t>Duppali - C9-YDR-M1-362</t>
  </si>
  <si>
    <t>Angadibai Kunta</t>
  </si>
  <si>
    <t>C9-YDR-M1-362 - GPT</t>
  </si>
  <si>
    <t>Chantalabchervu</t>
  </si>
  <si>
    <t>Gachhabai Kunta</t>
  </si>
  <si>
    <t>Jalabai Kunta</t>
  </si>
  <si>
    <t>Pallerla - C9-YDR-M1-363</t>
  </si>
  <si>
    <t>C9-YDR-M1-363 - DPT</t>
  </si>
  <si>
    <t>Chinnaraicheruvu</t>
  </si>
  <si>
    <t>Chinnavari Chervu</t>
  </si>
  <si>
    <t>C9-YDR-M1-363 - GPT</t>
  </si>
  <si>
    <t>Gaddi Kunta</t>
  </si>
  <si>
    <t>Haroni Kunta</t>
  </si>
  <si>
    <t>Lingaraj Palli Kunta</t>
  </si>
  <si>
    <t>Manyambai Kunta</t>
  </si>
  <si>
    <t>Ramireddy Peddabaikunta</t>
  </si>
  <si>
    <t>Regula Baikunta</t>
  </si>
  <si>
    <t>Siddapuram Kunta</t>
  </si>
  <si>
    <t>Thummalvani Kunta</t>
  </si>
  <si>
    <t xml:space="preserve">Athmakur - C9-YDR-M1-364 </t>
  </si>
  <si>
    <t>veerlacheruvu</t>
  </si>
  <si>
    <t>C9-YDR-M1-364 - DPT</t>
  </si>
  <si>
    <t>Durjula Kunta</t>
  </si>
  <si>
    <t>C9-YDR-M1-364 - GPT</t>
  </si>
  <si>
    <t>Venkataeswharla Kunta</t>
  </si>
  <si>
    <t>Sarvepalli - C9-YDR-M1-365</t>
  </si>
  <si>
    <t>Hummala Chervu</t>
  </si>
  <si>
    <t>C9-YDR-M1-365 - GPT</t>
  </si>
  <si>
    <t>Meekalnikunta</t>
  </si>
  <si>
    <t>Thummalacheruvu</t>
  </si>
  <si>
    <t>C9-YDR-M1-365 - DPT</t>
  </si>
  <si>
    <t xml:space="preserve"> M2 - Bibinagar</t>
  </si>
  <si>
    <t>Bibinagar - C9-YDR-M2-366</t>
  </si>
  <si>
    <t>C9-YDR-M2-366 - DPT</t>
  </si>
  <si>
    <t>Israipalli Kunta</t>
  </si>
  <si>
    <t>C9-YDR-M2-366 - GPT</t>
  </si>
  <si>
    <t>Venkiryala - C9-YDR-M2-367</t>
  </si>
  <si>
    <t>C9-YDR-M2-367 - DPT</t>
  </si>
  <si>
    <t>yedulacheruvu</t>
  </si>
  <si>
    <t>Raghavapur - C9-YDR-M2-368</t>
  </si>
  <si>
    <t>Jaggamma Kunta</t>
  </si>
  <si>
    <t>C9-YDR-M2-368 - GPT</t>
  </si>
  <si>
    <t>beebisahed cheruvu</t>
  </si>
  <si>
    <t>C9-YDR-M2-368 - DPT</t>
  </si>
  <si>
    <t>Jainampalli - C9-YDR-M2-369</t>
  </si>
  <si>
    <t>C9-YDR-M2-369 - DPT</t>
  </si>
  <si>
    <t>Cora Chervu</t>
  </si>
  <si>
    <t>C9-YDR-M2-369 - GPT</t>
  </si>
  <si>
    <t>Gundla Chervu</t>
  </si>
  <si>
    <t>Shobanadri Kunta</t>
  </si>
  <si>
    <t>Suddala Jala</t>
  </si>
  <si>
    <t>Rayaraopet -  C9-YDR-M2-370</t>
  </si>
  <si>
    <t>C9-YDR-M2-370 - DPT</t>
  </si>
  <si>
    <t>M3 - Choutuppal</t>
  </si>
  <si>
    <t>Pedda Konduru - C9-YDR-M3-371</t>
  </si>
  <si>
    <t>C9-YDR-M3-371 - DPT</t>
  </si>
  <si>
    <t>Parrebai Kunta</t>
  </si>
  <si>
    <t>C9-YDR-M3-371 - GPT</t>
  </si>
  <si>
    <t>Peddabi Kunta</t>
  </si>
  <si>
    <t>Sogubai Kunta</t>
  </si>
  <si>
    <t>Devalamma Nagaram - C9-YDR-M3-372</t>
  </si>
  <si>
    <t>Devalammanagaram</t>
  </si>
  <si>
    <t>C9-YDR-M3-372 - DPT</t>
  </si>
  <si>
    <t>Kistaiah Kunta</t>
  </si>
  <si>
    <t>C9-YDR-M3-372 - GPT</t>
  </si>
  <si>
    <t>Simmaikunta</t>
  </si>
  <si>
    <t>Panthangi - C9-YDR-M3-373</t>
  </si>
  <si>
    <t>Deverla Chervu</t>
  </si>
  <si>
    <t>C9-YDR-M3-373 - GPT</t>
  </si>
  <si>
    <t>Malavai Kunta</t>
  </si>
  <si>
    <t>Thummabai Kunta</t>
  </si>
  <si>
    <t>Vavillla Kunta</t>
  </si>
  <si>
    <t>Lakkaram - C9-YDR-M3-374</t>
  </si>
  <si>
    <t>C9-YDR-M3-374 - DPT</t>
  </si>
  <si>
    <t>Thangedapalli - C9-YDR-M3-375</t>
  </si>
  <si>
    <t>C9-YDR-M3-375 - DPT</t>
  </si>
  <si>
    <t>Nagaram Palgu</t>
  </si>
  <si>
    <t>C9-YDR-M3-375 - GPT</t>
  </si>
  <si>
    <t>Yelmoribanda Bai Kunta</t>
  </si>
  <si>
    <t xml:space="preserve"> M4 - Mothukur</t>
  </si>
  <si>
    <t>Mothkur - C9-YDR-M4-376</t>
  </si>
  <si>
    <t>C9-YDR-M4-376 -DPT</t>
  </si>
  <si>
    <t>Akulavani Kunta</t>
  </si>
  <si>
    <t>C9-YDR-M4-376 -GPT</t>
  </si>
  <si>
    <t>Annapavani Kunta</t>
  </si>
  <si>
    <t>Ausalvani Kunta</t>
  </si>
  <si>
    <t>Badam Kunta</t>
  </si>
  <si>
    <t>Bajavani Kunta</t>
  </si>
  <si>
    <t>Bannamvani Kunta</t>
  </si>
  <si>
    <t>Beesuvani Kunta</t>
  </si>
  <si>
    <t>Bhogamvani Kunta</t>
  </si>
  <si>
    <t>Bongula Kunta</t>
  </si>
  <si>
    <t>Borronikula Kunta</t>
  </si>
  <si>
    <t>Chutambanadam</t>
  </si>
  <si>
    <t>Deveparamandla Kunta</t>
  </si>
  <si>
    <t>Gangamma Kunta</t>
  </si>
  <si>
    <t>Jala Nala</t>
  </si>
  <si>
    <t>Jalanammakunta</t>
  </si>
  <si>
    <t>Juvivani Kunta</t>
  </si>
  <si>
    <t>Lingam Kunta</t>
  </si>
  <si>
    <t>Mannevari Kunta</t>
  </si>
  <si>
    <t>Masaibai Kunta</t>
  </si>
  <si>
    <t>Modibai Kunta</t>
  </si>
  <si>
    <t>Nandanala</t>
  </si>
  <si>
    <t>Narabai Kunta</t>
  </si>
  <si>
    <t>Oorabai Kunta</t>
  </si>
  <si>
    <t>Parrabai Kunta</t>
  </si>
  <si>
    <t>Pedda Kunta</t>
  </si>
  <si>
    <t>Pemmula Kunta</t>
  </si>
  <si>
    <t>Saireddi Kunta</t>
  </si>
  <si>
    <t>Sarebaikunta</t>
  </si>
  <si>
    <t>Sayammajudi Kunta</t>
  </si>
  <si>
    <t>Seenuvani Kunta</t>
  </si>
  <si>
    <t>Subbavi Kunta</t>
  </si>
  <si>
    <t>Talla Kunta</t>
  </si>
  <si>
    <t>Vastralaya Chervu</t>
  </si>
  <si>
    <t>Veehavapi Kunta</t>
  </si>
  <si>
    <t>Veera Reddy Pelli Kunta</t>
  </si>
  <si>
    <t>Bijalapuram - C9-YDR-M4-377</t>
  </si>
  <si>
    <t>C9-YDR-M4-377 - DPT</t>
  </si>
  <si>
    <t>Bangulabai Kunta</t>
  </si>
  <si>
    <t>C9-YDR-M4-377 -GPT</t>
  </si>
  <si>
    <t>Cheeparibai Kunta</t>
  </si>
  <si>
    <t>Devathala Bai</t>
  </si>
  <si>
    <t>Durrajmala</t>
  </si>
  <si>
    <t>Jettavani Kunta</t>
  </si>
  <si>
    <t>Kalabai Kunta</t>
  </si>
  <si>
    <t>Kommavani Kunta</t>
  </si>
  <si>
    <t>Mirvani Kunta</t>
  </si>
  <si>
    <t>Suddabavi Kunta</t>
  </si>
  <si>
    <t>Uppalpallibaikunta</t>
  </si>
  <si>
    <t>Yapahunta</t>
  </si>
  <si>
    <t>Yentivani Bai</t>
  </si>
  <si>
    <t>Kotamarthy - C9-YDR-M4-378</t>
  </si>
  <si>
    <t>C9-YDR-M4-378 - GPT</t>
  </si>
  <si>
    <t>Moddikunta</t>
  </si>
  <si>
    <t>Paladugu - C9-YDR-M4-379</t>
  </si>
  <si>
    <t>C9-YDR-M4-379 - DPT</t>
  </si>
  <si>
    <t>Podichedu - C9-YDR-M4-380</t>
  </si>
  <si>
    <t>Amarikunta</t>
  </si>
  <si>
    <t>C9-YDR-M4-380 - GPT</t>
  </si>
  <si>
    <t>Banjarivani Kunta</t>
  </si>
  <si>
    <t>Brahmmakunta</t>
  </si>
  <si>
    <t>Chinna Marrikunta</t>
  </si>
  <si>
    <t>Devathala Kunta</t>
  </si>
  <si>
    <t>Jimmabai Kunta</t>
  </si>
  <si>
    <t>Kalma Kunta</t>
  </si>
  <si>
    <t>Kottagutta Kunta</t>
  </si>
  <si>
    <t>Mondini Bai Kunta</t>
  </si>
  <si>
    <t>Ushakalavanikunta</t>
  </si>
  <si>
    <t>Yemla Kunta</t>
  </si>
  <si>
    <t>Mellacheruvu</t>
  </si>
  <si>
    <t>C9-YDR-M4-380 - DPT</t>
  </si>
  <si>
    <t>M5 - Pochampally</t>
  </si>
  <si>
    <t>Pochampalli - C9-YDR-M5-381</t>
  </si>
  <si>
    <t>C9-YDR-M5-381 - DPT</t>
  </si>
  <si>
    <t>Hanumadricheruvu</t>
  </si>
  <si>
    <t>Unorvandu Chervu</t>
  </si>
  <si>
    <t>C9-YDR-M5-381 - GPT</t>
  </si>
  <si>
    <t>Chenegacheruruvu</t>
  </si>
  <si>
    <t>C9-YDR-M5-382 - DPT</t>
  </si>
  <si>
    <t>Thipparu Kunta</t>
  </si>
  <si>
    <t>C9-YDR-M5-382 - GPT</t>
  </si>
  <si>
    <t>Thirupathi Chervu</t>
  </si>
  <si>
    <t>Juluru - C9-YDR-M5 -383</t>
  </si>
  <si>
    <t>C9-YDR-M5-383 - DPT</t>
  </si>
  <si>
    <t>Kotha Chervu</t>
  </si>
  <si>
    <t>C9-YDR-M5-383 - GPT</t>
  </si>
  <si>
    <t>Nirijna Chervu</t>
  </si>
  <si>
    <t>Pedda Ravulapalli - C9-YDR-M5-384</t>
  </si>
  <si>
    <t>Prathapsagarcheruvu</t>
  </si>
  <si>
    <t>C9-YDR-M5-384 - DPT</t>
  </si>
  <si>
    <t>Talu Nala</t>
  </si>
  <si>
    <t>C9-YDR-M5-384 - GPT</t>
  </si>
  <si>
    <t>Gouskonda - 9-YDR-M5-385</t>
  </si>
  <si>
    <t>C9-YDR-M5-385 - DPT</t>
  </si>
  <si>
    <t>Bupathi Kunta</t>
  </si>
  <si>
    <t>C9-YDR-M5-385 - GPT</t>
  </si>
  <si>
    <t>Koloni Kunta</t>
  </si>
  <si>
    <t>Nachori Kunta</t>
  </si>
  <si>
    <t xml:space="preserve"> M6 - Rajapet</t>
  </si>
  <si>
    <t>Rajapet -  C9-YDR-M6-386</t>
  </si>
  <si>
    <t>Gopalcheruvu</t>
  </si>
  <si>
    <t>C9-YDR-M6-386 - DPT</t>
  </si>
  <si>
    <t>C9-YDR-M6-386 - GPT</t>
  </si>
  <si>
    <t>Thumuku Chervu</t>
  </si>
  <si>
    <t>Kurraram - C9-YDR-M6-387</t>
  </si>
  <si>
    <t>C9-YDR-M6-387 - DPT</t>
  </si>
  <si>
    <t>Bodugala - C9-YDR-M6-388</t>
  </si>
  <si>
    <t>C9-YDR-M6-388 - DPT</t>
  </si>
  <si>
    <t>Ausalvanikunta</t>
  </si>
  <si>
    <t>C9-YDR-M6-388 - GPT</t>
  </si>
  <si>
    <t>Dudi Venkatapuram - C9-YDR-M6-389</t>
  </si>
  <si>
    <t>vooracheruvu</t>
  </si>
  <si>
    <t>C9-YDR-M6-389 - DPT</t>
  </si>
  <si>
    <t>Core Chervu</t>
  </si>
  <si>
    <t>C9-YDR-M6-389 - GPT</t>
  </si>
  <si>
    <t>Goduma Kunta</t>
  </si>
  <si>
    <t>Somireddy Chervu</t>
  </si>
  <si>
    <t>Pamukunta - C9-YDR-M6-390</t>
  </si>
  <si>
    <t>Venkatadricheruvu</t>
  </si>
  <si>
    <t>C9-YDR-M6-390 - DPT</t>
  </si>
  <si>
    <t>Linga Reddy Chervu</t>
  </si>
  <si>
    <t>C9-YDR-M6-390 - GPT</t>
  </si>
  <si>
    <t>Nalla Chervu</t>
  </si>
  <si>
    <t>Pothaiah Kunta</t>
  </si>
  <si>
    <t>Pothilingem Kunta</t>
  </si>
  <si>
    <t>Thuga Kunta</t>
  </si>
  <si>
    <t>M7 -Thurkapally</t>
  </si>
  <si>
    <t>Venkatapur - C9-YDR-M7-391</t>
  </si>
  <si>
    <t>soodincheruvu</t>
  </si>
  <si>
    <t>C9-YDR-M7-391 -DPT</t>
  </si>
  <si>
    <t>Asimiya Kunta</t>
  </si>
  <si>
    <t>C9-YDR-M7-391 -GPT</t>
  </si>
  <si>
    <t>Bondi Kunta</t>
  </si>
  <si>
    <t>Errilari Chervu</t>
  </si>
  <si>
    <t>Gagulavani Kunta</t>
  </si>
  <si>
    <t>Kindi Chervu</t>
  </si>
  <si>
    <t>Kondi Chervu</t>
  </si>
  <si>
    <t>Nagaulavani Kunta</t>
  </si>
  <si>
    <t>Topra Kunta</t>
  </si>
  <si>
    <t>Veerareddypalli - C9-YDR-M7-392</t>
  </si>
  <si>
    <t>Narayanacheruvu</t>
  </si>
  <si>
    <t>C9-YDR-M7-392 - DPT</t>
  </si>
  <si>
    <t>Cinna Reddy Chervu</t>
  </si>
  <si>
    <t>C9-YDR-M7-392 - GPT</t>
  </si>
  <si>
    <t>Narsaiah Chervu</t>
  </si>
  <si>
    <t>Madhapuram - C9-YDR-M7-393</t>
  </si>
  <si>
    <t>Jaggayacheruvu</t>
  </si>
  <si>
    <t>C9-YDR-M7-393 - DPT</t>
  </si>
  <si>
    <t>Gandhamala - C9-YDR-M7-394</t>
  </si>
  <si>
    <t>C9-YDR-M7-394 -DPT</t>
  </si>
  <si>
    <t>C9-YDR-M7-394 -GPT</t>
  </si>
  <si>
    <t>Tella Chervu</t>
  </si>
  <si>
    <t>Jala - C9-YDR-M7-395</t>
  </si>
  <si>
    <t>Jala Cheruvu</t>
  </si>
  <si>
    <t>C9-YDR-M7-395 - DPT</t>
  </si>
  <si>
    <t>M8 - Yadadgirigutta</t>
  </si>
  <si>
    <t>Saidapur - C9-YDR-M8-396</t>
  </si>
  <si>
    <t>C9-YDR-M8-396 - DPT</t>
  </si>
  <si>
    <t>C9-YDR-M8-396 - GPT</t>
  </si>
  <si>
    <t>Sidapur</t>
  </si>
  <si>
    <t>Mallapur - C9-YDR-M8-397</t>
  </si>
  <si>
    <t>Mallappacheruvu</t>
  </si>
  <si>
    <t>C9-YDR-M8-397 - DPT</t>
  </si>
  <si>
    <t>Allamai Kunta</t>
  </si>
  <si>
    <t>C9-YDR-M8-397 - GPT</t>
  </si>
  <si>
    <t>Datharpalli Jala Kunta</t>
  </si>
  <si>
    <t>Dondi Kunta</t>
  </si>
  <si>
    <t>Dondi Kunta Madhavanikunta</t>
  </si>
  <si>
    <t>Nayanavani Kunta</t>
  </si>
  <si>
    <t>Masaipet - C9-YDR-M8-398</t>
  </si>
  <si>
    <t>Valigondacheruvu</t>
  </si>
  <si>
    <t>C9-YDR-M8-398 - DPT</t>
  </si>
  <si>
    <t>Ayyavari Kunta</t>
  </si>
  <si>
    <t>C9-YDR-M8-398 - GPT</t>
  </si>
  <si>
    <t>Chelma Naya</t>
  </si>
  <si>
    <t>Jala Chervu (Palgoni Chervu)</t>
  </si>
  <si>
    <t>Jeedi Kunta</t>
  </si>
  <si>
    <t>Laxmidevi Kunta</t>
  </si>
  <si>
    <t>Mekalavanikunta</t>
  </si>
  <si>
    <t>Salavanikunta</t>
  </si>
  <si>
    <t>Somandri Chervu</t>
  </si>
  <si>
    <t>Kacharam - C9-YDR-M8-399</t>
  </si>
  <si>
    <t>C9-YDR-M8-399 - DPT</t>
  </si>
  <si>
    <t>C9-YDR-M8-399 - GPT</t>
  </si>
  <si>
    <t>Kesireddi Kunta</t>
  </si>
  <si>
    <t>Myderpurkunta</t>
  </si>
  <si>
    <t>Pohammakunta</t>
  </si>
  <si>
    <t>Motakonduru - C9-YDR-M8-400</t>
  </si>
  <si>
    <t>C9-YDR-M8-400 - DPT</t>
  </si>
  <si>
    <t>M9 - Ramannapet</t>
  </si>
  <si>
    <t>Ramannapet - C9-YDR-M8-401</t>
  </si>
  <si>
    <t>Jahanjri Kunta</t>
  </si>
  <si>
    <t>Jakkamma Kunta</t>
  </si>
  <si>
    <t>Kakula Kunta</t>
  </si>
  <si>
    <t>Lothu Kunta</t>
  </si>
  <si>
    <t>Machidhiparre</t>
  </si>
  <si>
    <t>Pedda</t>
  </si>
  <si>
    <t>Pettelabai Kunta</t>
  </si>
  <si>
    <t>Rangoji Kunta</t>
  </si>
  <si>
    <t>Thummalavani Kunta</t>
  </si>
  <si>
    <t>Thummalagudem - C9-YDR-M8-402</t>
  </si>
  <si>
    <t>Perrineal</t>
  </si>
  <si>
    <t>Annaboinacheruvu</t>
  </si>
  <si>
    <t>Kontahapa Kunta</t>
  </si>
  <si>
    <t>Kummari Kunta</t>
  </si>
  <si>
    <t>Potlu Kunta</t>
  </si>
  <si>
    <t>Dubbakka - C9-YDR-M8-403</t>
  </si>
  <si>
    <t>Regula Kunta</t>
  </si>
  <si>
    <t>Laxmapur - C9-YDR-M8-404</t>
  </si>
  <si>
    <t>Kakkierni - C9-YDR-M8-405</t>
  </si>
  <si>
    <t>Bheemasamudramcheruvu</t>
  </si>
  <si>
    <t>Jangadevi Kunta</t>
  </si>
  <si>
    <t>Ramasamudram Kunta</t>
  </si>
  <si>
    <t xml:space="preserve">M2. Total </t>
  </si>
  <si>
    <t xml:space="preserve">M1. Total </t>
  </si>
  <si>
    <t>A3 - MAN - Manchiryal</t>
  </si>
  <si>
    <t>C7 -BDR -BADRADRI</t>
  </si>
  <si>
    <t xml:space="preserve">Ashwarao peta </t>
  </si>
  <si>
    <t xml:space="preserve">Gummadi valli </t>
  </si>
  <si>
    <t xml:space="preserve">Naramavari gudem </t>
  </si>
  <si>
    <t xml:space="preserve">Narayana puram </t>
  </si>
  <si>
    <t xml:space="preserve">Anantaram </t>
  </si>
  <si>
    <t xml:space="preserve">Reddy gudem </t>
  </si>
  <si>
    <t xml:space="preserve">Aswapuram </t>
  </si>
  <si>
    <t xml:space="preserve">Kommugudem </t>
  </si>
  <si>
    <t xml:space="preserve">Jaggaram </t>
  </si>
  <si>
    <t>Nellipaka banjara</t>
  </si>
  <si>
    <t xml:space="preserve">Chintiryala </t>
  </si>
  <si>
    <t xml:space="preserve">Pamulapalli </t>
  </si>
  <si>
    <t xml:space="preserve">Chandrugonda </t>
  </si>
  <si>
    <t xml:space="preserve">Namavaram </t>
  </si>
  <si>
    <t xml:space="preserve">Narsapuram </t>
  </si>
  <si>
    <t xml:space="preserve">Ganugapadu </t>
  </si>
  <si>
    <t xml:space="preserve">Seetaigudem </t>
  </si>
  <si>
    <t xml:space="preserve">Venkatapuram </t>
  </si>
  <si>
    <t xml:space="preserve">Charla </t>
  </si>
  <si>
    <t xml:space="preserve">Gannavaam colony </t>
  </si>
  <si>
    <t xml:space="preserve"> Pedda midisileru </t>
  </si>
  <si>
    <t xml:space="preserve">Puligundala </t>
  </si>
  <si>
    <t xml:space="preserve">R Kothagudem </t>
  </si>
  <si>
    <t>Gundala</t>
  </si>
  <si>
    <t xml:space="preserve">Gundala </t>
  </si>
  <si>
    <t xml:space="preserve">Sayanapalli </t>
  </si>
  <si>
    <t xml:space="preserve">Allapalli </t>
  </si>
  <si>
    <t xml:space="preserve">Markodu </t>
  </si>
  <si>
    <t xml:space="preserve">Aanamtogu </t>
  </si>
  <si>
    <t>Kothaugdem (Sujata Nagar , Laxmidebvipalli, Chunchupalli ).</t>
  </si>
  <si>
    <t xml:space="preserve">Somgha bhupalem </t>
  </si>
  <si>
    <t xml:space="preserve">Regalla &amp; its hamlats  </t>
  </si>
  <si>
    <t xml:space="preserve">Garibpeta </t>
  </si>
  <si>
    <t xml:space="preserve">Karukonda </t>
  </si>
  <si>
    <t xml:space="preserve">Chuinchupalli </t>
  </si>
  <si>
    <t xml:space="preserve">Pinapaka </t>
  </si>
  <si>
    <t xml:space="preserve">Aaanantaram </t>
  </si>
  <si>
    <t xml:space="preserve">Karaka gudem </t>
  </si>
  <si>
    <t xml:space="preserve">Elsireddy palli </t>
  </si>
  <si>
    <t xml:space="preserve">Rajupeta </t>
  </si>
  <si>
    <t>Tekulapally</t>
  </si>
  <si>
    <t xml:space="preserve">Rollapadu </t>
  </si>
  <si>
    <t xml:space="preserve">Murutla </t>
  </si>
  <si>
    <t xml:space="preserve">Bommana palli </t>
  </si>
  <si>
    <t xml:space="preserve">Pata tadikala pudi </t>
  </si>
  <si>
    <t xml:space="preserve">Meda madugu </t>
  </si>
  <si>
    <t>Yellandu</t>
  </si>
  <si>
    <t xml:space="preserve">komararam </t>
  </si>
  <si>
    <t xml:space="preserve">Sudimalla </t>
  </si>
  <si>
    <t xml:space="preserve">Polram </t>
  </si>
  <si>
    <t xml:space="preserve">Mamidi gundala </t>
  </si>
  <si>
    <t xml:space="preserve">Andugula bodu Dhrma puram </t>
  </si>
  <si>
    <t>B5 - RGR - Rangareddy</t>
  </si>
  <si>
    <t>Abdullapurmet</t>
  </si>
  <si>
    <t>Anazpur (N)</t>
  </si>
  <si>
    <t>Majidpur</t>
  </si>
  <si>
    <t>Batasingaram</t>
  </si>
  <si>
    <t>Inamguda</t>
  </si>
  <si>
    <t>Farooqnagar</t>
  </si>
  <si>
    <t>Chinchode (N)</t>
  </si>
  <si>
    <t>Appareddyguda</t>
  </si>
  <si>
    <t>Lingareddyguda</t>
  </si>
  <si>
    <t>Kandivanam</t>
  </si>
  <si>
    <t>Ghanpur</t>
  </si>
  <si>
    <t>Hayatnagar</t>
  </si>
  <si>
    <t>Pasumamula (N)</t>
  </si>
  <si>
    <t>Tharamathipet</t>
  </si>
  <si>
    <t>Kuntloor</t>
  </si>
  <si>
    <t>Bacharam</t>
  </si>
  <si>
    <t>Bandaraviryals</t>
  </si>
  <si>
    <t>Ibrahimpatnam</t>
  </si>
  <si>
    <t>Ibrahimpatnam (N)</t>
  </si>
  <si>
    <t>Malishettiguda</t>
  </si>
  <si>
    <t>Ramdaspalli</t>
  </si>
  <si>
    <t>Nomula</t>
  </si>
  <si>
    <t>Mangalpalli</t>
  </si>
  <si>
    <t>Kandukur</t>
  </si>
  <si>
    <t>Rachulur (N)</t>
  </si>
  <si>
    <t>Begumpet</t>
  </si>
  <si>
    <t>Meerkhanpet</t>
  </si>
  <si>
    <t>Saireddyguda</t>
  </si>
  <si>
    <t>Gudur (N)</t>
  </si>
  <si>
    <t>Narsappaguda</t>
  </si>
  <si>
    <t>Chegur</t>
  </si>
  <si>
    <t>Inmulnarva</t>
  </si>
  <si>
    <t>Manchal</t>
  </si>
  <si>
    <t>Arutla (N)</t>
  </si>
  <si>
    <t>Chittapur</t>
  </si>
  <si>
    <t>Thippaiguda</t>
  </si>
  <si>
    <t>Chinnareddyguda</t>
  </si>
  <si>
    <t>Lingampalli</t>
  </si>
  <si>
    <t>Moinabad</t>
  </si>
  <si>
    <t>Venkatapur (N)</t>
  </si>
  <si>
    <t>B5-RGR-M8-216</t>
  </si>
  <si>
    <t>Surangal</t>
  </si>
  <si>
    <t>Nakkalapalli</t>
  </si>
  <si>
    <t>B5-RGR-M8-218</t>
  </si>
  <si>
    <t>Peddamangalaram</t>
  </si>
  <si>
    <t>Chilkur</t>
  </si>
  <si>
    <t>Shamshabad</t>
  </si>
  <si>
    <t>Shamshabad (N)</t>
  </si>
  <si>
    <t>Narkuda</t>
  </si>
  <si>
    <t>Palmakula</t>
  </si>
  <si>
    <t>Gollapalli</t>
  </si>
  <si>
    <t>Chowdariguda</t>
  </si>
  <si>
    <t>M1 - Abdullapurmet</t>
  </si>
  <si>
    <t>Chennacheruvu</t>
  </si>
  <si>
    <t>Indrammasagar</t>
  </si>
  <si>
    <t>Jafarguda tank</t>
  </si>
  <si>
    <t>Thintalcheruvu</t>
  </si>
  <si>
    <t>M2 - Farooqnagar</t>
  </si>
  <si>
    <t>Palkamcheru</t>
  </si>
  <si>
    <t>S.S.</t>
  </si>
  <si>
    <t>Ammacheru</t>
  </si>
  <si>
    <t>Mogulacheru</t>
  </si>
  <si>
    <t>M3 - Hayatnagar</t>
  </si>
  <si>
    <t>Bandiguddem kunta</t>
  </si>
  <si>
    <t>Bhoowra kunta</t>
  </si>
  <si>
    <t>Mrudikhari nala</t>
  </si>
  <si>
    <t>Ganjoni kunta</t>
  </si>
  <si>
    <t>Anthaipalli chervu</t>
  </si>
  <si>
    <t>Rampuram kunta</t>
  </si>
  <si>
    <t>Mysamma chervu</t>
  </si>
  <si>
    <t>Isthari bavi kunta</t>
  </si>
  <si>
    <t>Chinna chervu</t>
  </si>
  <si>
    <t>Muthabavi kunta</t>
  </si>
  <si>
    <t>Katiponi kunta</t>
  </si>
  <si>
    <t>Jal kunta</t>
  </si>
  <si>
    <t>Muthkula kunt</t>
  </si>
  <si>
    <t>Kuntalampu</t>
  </si>
  <si>
    <t>Shaikhvani kunta</t>
  </si>
  <si>
    <t>Pittamma kunta</t>
  </si>
  <si>
    <t>Patel  kunta</t>
  </si>
  <si>
    <t>Kambala kunta</t>
  </si>
  <si>
    <t>M4 -Ibrahimpatnam</t>
  </si>
  <si>
    <t>Massevani Kunta</t>
  </si>
  <si>
    <t>Alimiya Kunta</t>
  </si>
  <si>
    <t>Rajnavani Kunta</t>
  </si>
  <si>
    <t>Dallavani Kunta</t>
  </si>
  <si>
    <t>Kanugala Kunta</t>
  </si>
  <si>
    <t>Bonthapalli Kunta</t>
  </si>
  <si>
    <t>Siddaveni Kunta</t>
  </si>
  <si>
    <t>Suraiah Kunta</t>
  </si>
  <si>
    <t>Komati Kunta</t>
  </si>
  <si>
    <t>Draiwrilawla Temple</t>
  </si>
  <si>
    <t>Manchinilla Bavi Kunta</t>
  </si>
  <si>
    <t>M5 -Kandukur</t>
  </si>
  <si>
    <t>Samdamcheruvu</t>
  </si>
  <si>
    <t>Thaimmaicheruvu</t>
  </si>
  <si>
    <t>Malkamcheruvu</t>
  </si>
  <si>
    <t>Padmatikonda katwa</t>
  </si>
  <si>
    <t>kummari kunta</t>
  </si>
  <si>
    <t>Janga reddy kunta</t>
  </si>
  <si>
    <t>Venk chervu</t>
  </si>
  <si>
    <t>Chinna sani kunta</t>
  </si>
  <si>
    <t>Jilkara kunta</t>
  </si>
  <si>
    <t>Chowta kunta</t>
  </si>
  <si>
    <t>Chimmaluoni kunta</t>
  </si>
  <si>
    <t>Bathuvoni kunta</t>
  </si>
  <si>
    <t xml:space="preserve">Kotha kunta </t>
  </si>
  <si>
    <t>Mantha bai kunta</t>
  </si>
  <si>
    <t>Sudda kunta</t>
  </si>
  <si>
    <t>Sangappa kunta</t>
  </si>
  <si>
    <t>Hanumaiah kunta I</t>
  </si>
  <si>
    <t>Hanumaiah kunta II</t>
  </si>
  <si>
    <t>Mondi kunta</t>
  </si>
  <si>
    <t>Segesha kunta</t>
  </si>
  <si>
    <t>Khadumori kunta</t>
  </si>
  <si>
    <t>Mallanna kunta</t>
  </si>
  <si>
    <t>Ramoni kunta</t>
  </si>
  <si>
    <t>Loya kunta</t>
  </si>
  <si>
    <t>Linga reddy kunta</t>
  </si>
  <si>
    <t>Ballappa kunta</t>
  </si>
  <si>
    <t>M6 -Kothur</t>
  </si>
  <si>
    <t>Ramaihcheru</t>
  </si>
  <si>
    <t>M7 - Manchal</t>
  </si>
  <si>
    <t>Sabithanagarcheruvu</t>
  </si>
  <si>
    <t>Bokkironi kunta</t>
  </si>
  <si>
    <t>Kappala kunta</t>
  </si>
  <si>
    <t>Laxmi Devi kunta</t>
  </si>
  <si>
    <t>Dadda nala kunta</t>
  </si>
  <si>
    <t>Gandlonigudivagu checkdam</t>
  </si>
  <si>
    <t>Eppulagadda chelka kunta</t>
  </si>
  <si>
    <t>Chinthala kunta</t>
  </si>
  <si>
    <t>Erragundla chelka kunta</t>
  </si>
  <si>
    <t>Golkonda vagu checkdam</t>
  </si>
  <si>
    <t>Sangomoni kunta(p.tank)</t>
  </si>
  <si>
    <t>Muthyala kunta</t>
  </si>
  <si>
    <t>Patel chervu (p.c tanda)</t>
  </si>
  <si>
    <t>Narlakunta (B.tank)</t>
  </si>
  <si>
    <t>Meddala kunta</t>
  </si>
  <si>
    <t>Gangakathra check dam</t>
  </si>
  <si>
    <t>Buggatemple check dam No.1</t>
  </si>
  <si>
    <t>Buggakathra(sunaripandari) No.2</t>
  </si>
  <si>
    <t>Buggakathra(sunaripandari) No.3</t>
  </si>
  <si>
    <t>Buggakathra(Rajugani Mathadi) No.4</t>
  </si>
  <si>
    <t>Nagula kunta</t>
  </si>
  <si>
    <t>Gorrekunta</t>
  </si>
  <si>
    <t>Yenkaiah kunta</t>
  </si>
  <si>
    <t>Gouragaya kunta</t>
  </si>
  <si>
    <t>Mushkoni kunta</t>
  </si>
  <si>
    <t>Thurukoni kunta</t>
  </si>
  <si>
    <t>Kannai ganda</t>
  </si>
  <si>
    <t>Thankunta</t>
  </si>
  <si>
    <t>Jeel kunta</t>
  </si>
  <si>
    <t>Masireddy kunta</t>
  </si>
  <si>
    <t>Lothu kunta</t>
  </si>
  <si>
    <t>Wavilla kunta</t>
  </si>
  <si>
    <t>Vasiram kunta</t>
  </si>
  <si>
    <t>Mangaloni vampu kunta</t>
  </si>
  <si>
    <t>Raibanda Chelka kunta</t>
  </si>
  <si>
    <t>Kalijalvi kunta</t>
  </si>
  <si>
    <t>Erukuralla kunta</t>
  </si>
  <si>
    <t>Juvoni kunta</t>
  </si>
  <si>
    <t>Mutha marri chelk kunta</t>
  </si>
  <si>
    <t>Gogula banda chelk kunta</t>
  </si>
  <si>
    <t>Nanda chelka check dam</t>
  </si>
  <si>
    <t>Nukamsathaiah chelka check dam</t>
  </si>
  <si>
    <t>Nerella kunta check dam</t>
  </si>
  <si>
    <t>Nerella Kunta</t>
  </si>
  <si>
    <t>Pulemorloni kunta</t>
  </si>
  <si>
    <t xml:space="preserve">Gurrmkunta </t>
  </si>
  <si>
    <t>Tatechettu kunta</t>
  </si>
  <si>
    <t>Peddy reddy kunta</t>
  </si>
  <si>
    <t>Singaraya kunta</t>
  </si>
  <si>
    <t>Ausoloni kunta</t>
  </si>
  <si>
    <t>Medechettu kunta</t>
  </si>
  <si>
    <t>Komati kunta</t>
  </si>
  <si>
    <t>Thimma reddy kunta</t>
  </si>
  <si>
    <t>Dattaya kunta</t>
  </si>
  <si>
    <t>Rama samudram(p.tank)</t>
  </si>
  <si>
    <t>jalori kunta</t>
  </si>
  <si>
    <t>Chinna bandam</t>
  </si>
  <si>
    <t>Tegepoina kunta</t>
  </si>
  <si>
    <t>Moodusolla kunta</t>
  </si>
  <si>
    <t>Peddabandam chervu</t>
  </si>
  <si>
    <t>Padamati chervu</t>
  </si>
  <si>
    <t>Pullareddy chervu</t>
  </si>
  <si>
    <t>Payal chervu</t>
  </si>
  <si>
    <t>Mudda reddy chervu</t>
  </si>
  <si>
    <t>Natakoni chervu</t>
  </si>
  <si>
    <t>Dharmaya chervu</t>
  </si>
  <si>
    <t>Yellosoni kunta</t>
  </si>
  <si>
    <t>B5-RGR-M7-211-GPT</t>
  </si>
  <si>
    <t>B5-RGR-M6-206-DPT</t>
  </si>
  <si>
    <t>B5-RGR-M5-205-DPT</t>
  </si>
  <si>
    <t>B5-RGR-M5-205-GPT</t>
  </si>
  <si>
    <t>Malabavi kunta</t>
  </si>
  <si>
    <t>Shivarloni kunta</t>
  </si>
  <si>
    <t>Sakaloni pade kunta</t>
  </si>
  <si>
    <t>Batti kunta</t>
  </si>
  <si>
    <t>Kanla Kunta</t>
  </si>
  <si>
    <t>Eddumallappa kunta</t>
  </si>
  <si>
    <t>Chinna ramanna kunta</t>
  </si>
  <si>
    <t>Peddaramanna kunta</t>
  </si>
  <si>
    <t>Modate vagu kunta</t>
  </si>
  <si>
    <t>Polkamma Kunta</t>
  </si>
  <si>
    <t>Jeevugutta kunta</t>
  </si>
  <si>
    <t>Tekulabodu kunta</t>
  </si>
  <si>
    <t>Thummala kunta</t>
  </si>
  <si>
    <t>Balaiah kunta</t>
  </si>
  <si>
    <t>Beritoni kunta</t>
  </si>
  <si>
    <t>Nammana chervu</t>
  </si>
  <si>
    <t>Chippari kunta</t>
  </si>
  <si>
    <t>Bandamamidikunta</t>
  </si>
  <si>
    <t>Tammaloni kunta</t>
  </si>
  <si>
    <t>B5-RGR-M7-212-GPT</t>
  </si>
  <si>
    <t>Erravani Kunat</t>
  </si>
  <si>
    <t>Kothulagutta Kunta(w.s)</t>
  </si>
  <si>
    <t>Lingamoni Kunta(w.s)</t>
  </si>
  <si>
    <t>Peddaroni Kunta(w.s)</t>
  </si>
  <si>
    <t>Palamonijalu kunta</t>
  </si>
  <si>
    <t>Malliganivampu kunta</t>
  </si>
  <si>
    <t>Mallaiah Kunta</t>
  </si>
  <si>
    <t>Badya kunta</t>
  </si>
  <si>
    <t>Donga bandam checkdam</t>
  </si>
  <si>
    <t>Rama samudram Kunta</t>
  </si>
  <si>
    <t>yellan Kunta</t>
  </si>
  <si>
    <t>Nallaralla bavi kunta</t>
  </si>
  <si>
    <t>Yapalabonda kunta</t>
  </si>
  <si>
    <t>Tandroni Kunta</t>
  </si>
  <si>
    <t>Regula kunta</t>
  </si>
  <si>
    <t>Nallabanda kunta</t>
  </si>
  <si>
    <t>Peramanolla kunta</t>
  </si>
  <si>
    <t>Karroni Kunta</t>
  </si>
  <si>
    <t>Lachireddy Kunta</t>
  </si>
  <si>
    <t>Mudege Kunta</t>
  </si>
  <si>
    <t>Thirupathi Kunta</t>
  </si>
  <si>
    <t>Malagumdam vagu cheru dam</t>
  </si>
  <si>
    <t>Chennareddy Chervu</t>
  </si>
  <si>
    <t>Narsanna Kunta(w.s)</t>
  </si>
  <si>
    <t>Satharoni Kunta</t>
  </si>
  <si>
    <t>Konamma Kunta</t>
  </si>
  <si>
    <t>Singaaya Kunta</t>
  </si>
  <si>
    <t>M8 - Moinabad</t>
  </si>
  <si>
    <t>Manilla kunta</t>
  </si>
  <si>
    <t>Pedda chervu</t>
  </si>
  <si>
    <t>Annanthamma kunta</t>
  </si>
  <si>
    <t>Janna Reddy Kunta</t>
  </si>
  <si>
    <t>Bijini kunta</t>
  </si>
  <si>
    <t>Mallachervu</t>
  </si>
  <si>
    <t>Ananthappa chervu</t>
  </si>
  <si>
    <t>Bobbili kunta</t>
  </si>
  <si>
    <t>M9 - Shamshabad</t>
  </si>
  <si>
    <t xml:space="preserve">Kaminicheruvu </t>
  </si>
  <si>
    <t>Burgu kunta</t>
  </si>
  <si>
    <t>Uracheru</t>
  </si>
  <si>
    <t>Dharmajikunta</t>
  </si>
  <si>
    <t>Mamdi kunta</t>
  </si>
  <si>
    <t>Kolkunta</t>
  </si>
  <si>
    <t>Nadavala kunta</t>
  </si>
  <si>
    <t>Lal kunta</t>
  </si>
  <si>
    <t>Burjukunta(Boorkunta)</t>
  </si>
  <si>
    <t>Kummarivanikunta</t>
  </si>
  <si>
    <t>chenvellikunta</t>
  </si>
  <si>
    <t>Edigavanikunta</t>
  </si>
  <si>
    <t>MangaLVANIKUNTA</t>
  </si>
  <si>
    <t>Permalla kunta</t>
  </si>
  <si>
    <t>Yekkoni kunta</t>
  </si>
  <si>
    <t>Bollenicheruvu</t>
  </si>
  <si>
    <t>B5-RGR-M9-225-DPT</t>
  </si>
  <si>
    <t>B5-RGR-M9-223-DPT</t>
  </si>
  <si>
    <t>B5-RGR-M9-223-GPT</t>
  </si>
  <si>
    <t>B5-RGR-M9-222-DPT</t>
  </si>
  <si>
    <t>B5-RGR-M9-222-GPT</t>
  </si>
  <si>
    <t>B5-RGR-M9-221-DPT</t>
  </si>
  <si>
    <t>B5-RGR-M9-221-GPT</t>
  </si>
  <si>
    <t>B5-RGR-M8-220-GPT</t>
  </si>
  <si>
    <t>B5-RGR-M8-219-DPT</t>
  </si>
  <si>
    <t>B5-RGR-M8-219-GPT</t>
  </si>
  <si>
    <t>B5-RGR-M8-217-GPT</t>
  </si>
  <si>
    <t>B5-RGR-M7-215-DPT</t>
  </si>
  <si>
    <t>B5-RGR-M7-215-GPT</t>
  </si>
  <si>
    <t>B5-RGR-M7-214-GPT</t>
  </si>
  <si>
    <t>B5-RGR-M7-213-GPT</t>
  </si>
  <si>
    <t>B5-RGR-M5-204-DPT</t>
  </si>
  <si>
    <t>B5-RGR-M5-204-GPT</t>
  </si>
  <si>
    <t>B5-RGR-M5-203-DPT</t>
  </si>
  <si>
    <t>B5-RGR-M5-203-GPT</t>
  </si>
  <si>
    <t>B5-RGR-M5-202-GPT</t>
  </si>
  <si>
    <t>B5-RGR-M5-201-DPT</t>
  </si>
  <si>
    <t>B5-RGR-M5-201-GPT</t>
  </si>
  <si>
    <t>B5-RGR-M4-200-GPT</t>
  </si>
  <si>
    <t>B5-RGR-M4-196-DPT</t>
  </si>
  <si>
    <t>B5-RGR-M4-196-GPT</t>
  </si>
  <si>
    <t>B5-RGR-M3-195-GPT</t>
  </si>
  <si>
    <t>B5-RGR-M3-194-GPT</t>
  </si>
  <si>
    <t>B5-RGR-M3-193-GPT</t>
  </si>
  <si>
    <t>B5-RGR-M3-192-GPT</t>
  </si>
  <si>
    <t>B5-RGR-M3-191-GPT</t>
  </si>
  <si>
    <t>B5-RGR-M2-186-DPT</t>
  </si>
  <si>
    <t>B5-RGR-M1-185-DPT</t>
  </si>
  <si>
    <t>B5-RGR-M1-183-DPT</t>
  </si>
  <si>
    <t>B5-RGR-M1-182-DPT</t>
  </si>
  <si>
    <t>B5-RGR-M1-181-DPT</t>
  </si>
  <si>
    <t>Parikalavagu Cheruvu</t>
  </si>
  <si>
    <t>Pothuraju Gandi Cheruvu</t>
  </si>
  <si>
    <t>Challavagu Cheruvu</t>
  </si>
  <si>
    <t>Jamellakunta</t>
  </si>
  <si>
    <t>Chinthala Cheruvu</t>
  </si>
  <si>
    <t>Banzara Kunta</t>
  </si>
  <si>
    <t xml:space="preserve">Pedda cheruvu </t>
  </si>
  <si>
    <t>M9- Yellandu</t>
  </si>
  <si>
    <t>Thummala Kunta</t>
  </si>
  <si>
    <t>C7-BDR-M1-309-DPT</t>
  </si>
  <si>
    <t xml:space="preserve">Ora cheruvu </t>
  </si>
  <si>
    <t xml:space="preserve">Sayanna cheruvu </t>
  </si>
  <si>
    <t>Gorrevagu tank</t>
  </si>
  <si>
    <t xml:space="preserve">Betampudi project </t>
  </si>
  <si>
    <t>M8 -Tekulapally</t>
  </si>
  <si>
    <t xml:space="preserve">Elicireddy palli cheruvu </t>
  </si>
  <si>
    <t>Yerra Cheruvu</t>
  </si>
  <si>
    <t>Kappalakunta</t>
  </si>
  <si>
    <t xml:space="preserve">Pinapaka Tank </t>
  </si>
  <si>
    <t xml:space="preserve">M7 - Pinapaka </t>
  </si>
  <si>
    <t>Nalla Kunta Cheruvu</t>
  </si>
  <si>
    <t>Garibpeta Cheruvu</t>
  </si>
  <si>
    <t>Moddula Kunta</t>
  </si>
  <si>
    <t>Regalla Cheruvu/Ooracheruvuregalla</t>
  </si>
  <si>
    <t xml:space="preserve">Singha bhupalem tank </t>
  </si>
  <si>
    <t>M6 -Kothaugdem (Sujata Nagar , Laxmidebvipalli, Chunchupalli ).</t>
  </si>
  <si>
    <t xml:space="preserve">Erra cheruvu </t>
  </si>
  <si>
    <t xml:space="preserve">Madhula cheruvu </t>
  </si>
  <si>
    <t>Bheemunipadamvagu</t>
  </si>
  <si>
    <t>Oora Chervu</t>
  </si>
  <si>
    <t>Kistaiah Chervu</t>
  </si>
  <si>
    <t>M5 - Gundala</t>
  </si>
  <si>
    <t>R.Kothagudem Tank</t>
  </si>
  <si>
    <t>Puligundala Tank</t>
  </si>
  <si>
    <t>Goppa Malliah Kunta</t>
  </si>
  <si>
    <t>Gali Cheruvu</t>
  </si>
  <si>
    <t>Punnamaneni Potiah kunta</t>
  </si>
  <si>
    <t>Bandeboina Yerrrapulliah Kunta</t>
  </si>
  <si>
    <t>Pujala Kunta</t>
  </si>
  <si>
    <t>Pl</t>
  </si>
  <si>
    <t xml:space="preserve">Taliperu project </t>
  </si>
  <si>
    <t xml:space="preserve">Bugga Cheruvu , </t>
  </si>
  <si>
    <t>Charla Panchayati Cheruvu</t>
  </si>
  <si>
    <t>Kadem Murali Cheruvu</t>
  </si>
  <si>
    <t>Mutyalaiah cheruvu</t>
  </si>
  <si>
    <t>Lingapurampadu tank</t>
  </si>
  <si>
    <t xml:space="preserve">M4 - Charla </t>
  </si>
  <si>
    <t xml:space="preserve">Vengala raya sagar project </t>
  </si>
  <si>
    <t xml:space="preserve">Nalla cheruvu </t>
  </si>
  <si>
    <t>peddamma cheruvu</t>
  </si>
  <si>
    <t xml:space="preserve">Peddamma cheruvu </t>
  </si>
  <si>
    <t xml:space="preserve">Ramuni cheruvu </t>
  </si>
  <si>
    <t xml:space="preserve">M3 - Chandrugonda </t>
  </si>
  <si>
    <t>Kollutank</t>
  </si>
  <si>
    <t xml:space="preserve">Errabokkala vagu </t>
  </si>
  <si>
    <t>Chintala cheruvu</t>
  </si>
  <si>
    <t xml:space="preserve">M2 - Aswapuram </t>
  </si>
  <si>
    <t>C7-BDR-M1-274-GPT</t>
  </si>
  <si>
    <t>Palavagu Cheruvu</t>
  </si>
  <si>
    <t>C7-BDR-M1-274-DPT</t>
  </si>
  <si>
    <t xml:space="preserve">Anantaram cheruvu </t>
  </si>
  <si>
    <t>C7-BDR-M1-273-DPT</t>
  </si>
  <si>
    <t xml:space="preserve">Ooracgeruvu </t>
  </si>
  <si>
    <t>C7-BDR-M1-272-GPT</t>
  </si>
  <si>
    <t>Moddulamada Cheruvu</t>
  </si>
  <si>
    <t>Narsimha Sagar(Naravari Gudem)</t>
  </si>
  <si>
    <t>M1 - Ashwarao peta</t>
  </si>
  <si>
    <t>C7  - BDR -  BADRADRI</t>
  </si>
  <si>
    <t>B5 - RGR-M1</t>
  </si>
  <si>
    <r>
      <t>B5 - RGR-M2</t>
    </r>
    <r>
      <rPr>
        <sz val="11"/>
        <color theme="1"/>
        <rFont val="Calibri"/>
        <family val="2"/>
        <scheme val="minor"/>
      </rPr>
      <t/>
    </r>
  </si>
  <si>
    <r>
      <t>B5 - RGR-M3</t>
    </r>
    <r>
      <rPr>
        <sz val="11"/>
        <color theme="1"/>
        <rFont val="Calibri"/>
        <family val="2"/>
        <scheme val="minor"/>
      </rPr>
      <t/>
    </r>
  </si>
  <si>
    <r>
      <t>B5 - RGR-M4</t>
    </r>
    <r>
      <rPr>
        <sz val="11"/>
        <color theme="1"/>
        <rFont val="Calibri"/>
        <family val="2"/>
        <scheme val="minor"/>
      </rPr>
      <t/>
    </r>
  </si>
  <si>
    <r>
      <t>B5 - RGR-M5</t>
    </r>
    <r>
      <rPr>
        <sz val="11"/>
        <color theme="1"/>
        <rFont val="Calibri"/>
        <family val="2"/>
        <scheme val="minor"/>
      </rPr>
      <t/>
    </r>
  </si>
  <si>
    <r>
      <t>B5 - RGR-M6</t>
    </r>
    <r>
      <rPr>
        <sz val="11"/>
        <color theme="1"/>
        <rFont val="Calibri"/>
        <family val="2"/>
        <scheme val="minor"/>
      </rPr>
      <t/>
    </r>
  </si>
  <si>
    <r>
      <t>B5 - RGR-M7</t>
    </r>
    <r>
      <rPr>
        <sz val="11"/>
        <color theme="1"/>
        <rFont val="Calibri"/>
        <family val="2"/>
        <scheme val="minor"/>
      </rPr>
      <t/>
    </r>
  </si>
  <si>
    <r>
      <t>B5 - RGR-M8</t>
    </r>
    <r>
      <rPr>
        <sz val="11"/>
        <color theme="1"/>
        <rFont val="Calibri"/>
        <family val="2"/>
        <scheme val="minor"/>
      </rPr>
      <t/>
    </r>
  </si>
  <si>
    <r>
      <t>B5 - RGR-M9</t>
    </r>
    <r>
      <rPr>
        <sz val="11"/>
        <color theme="1"/>
        <rFont val="Calibri"/>
        <family val="2"/>
        <scheme val="minor"/>
      </rPr>
      <t/>
    </r>
  </si>
  <si>
    <t>C7 -BDR -M1</t>
  </si>
  <si>
    <t>C7 -BDR -M2</t>
  </si>
  <si>
    <t>C7 -BDR -M3</t>
  </si>
  <si>
    <t>C7 -BDR -M4</t>
  </si>
  <si>
    <t>C7 -BDR -M5</t>
  </si>
  <si>
    <t>C7 -BDR -M6</t>
  </si>
  <si>
    <t>C7 -BDR -M7</t>
  </si>
  <si>
    <t>C7 -BDR -M8</t>
  </si>
  <si>
    <t>C7 -BDR -M9</t>
  </si>
  <si>
    <t xml:space="preserve">A1-KMR-M7-31-DPT </t>
  </si>
  <si>
    <t>Sabdhar</t>
  </si>
  <si>
    <t>Bibi cheru</t>
  </si>
  <si>
    <t>Sadaru Cheru</t>
  </si>
  <si>
    <t>Vodula kunta</t>
  </si>
  <si>
    <t>Chinna Bibicheru</t>
  </si>
  <si>
    <t>Mustharukunta</t>
  </si>
  <si>
    <t>Gargula Kunta</t>
  </si>
  <si>
    <t>B4-MDK-M3-148-GPT</t>
  </si>
  <si>
    <t xml:space="preserve">Kothacheruvu </t>
  </si>
  <si>
    <t>B6-WPY-M3-240-DPT</t>
  </si>
  <si>
    <t>Ankini Cheruvu</t>
  </si>
  <si>
    <t>B6-WPY-M8-263-DPT</t>
  </si>
  <si>
    <t>Peddacheruvu/Kothacheruvu</t>
  </si>
  <si>
    <t>B6-WPY-M8-265 - DPT</t>
  </si>
  <si>
    <t xml:space="preserve">Peddavagu project </t>
  </si>
  <si>
    <t>C7-BDR-M1-271-DPT</t>
  </si>
  <si>
    <t xml:space="preserve">Gundeti vagu cheruvu </t>
  </si>
  <si>
    <t>C7-BDR-M1-275 - GPT</t>
  </si>
  <si>
    <t xml:space="preserve">Godavary river </t>
  </si>
  <si>
    <t>C7-BDR-M2-276-DPT</t>
  </si>
  <si>
    <t>C7-BDR-M2-277-GPT</t>
  </si>
  <si>
    <t>C7-BDR-M2-278-DPT</t>
  </si>
  <si>
    <t>C7-BDR-M2-279</t>
  </si>
  <si>
    <t xml:space="preserve">C7-BDR-M2-279 - </t>
  </si>
  <si>
    <t>C7-BDR-M2-280-GPT</t>
  </si>
  <si>
    <t>C7-BDR-M3-281-DPT</t>
  </si>
  <si>
    <t>C7-BDR-M3-282-DPT</t>
  </si>
  <si>
    <t>C7-BDR-M3-282-GPT</t>
  </si>
  <si>
    <t>C7-BDR-M3-283-DPT</t>
  </si>
  <si>
    <t>C7-BDR-M3-283-GPT</t>
  </si>
  <si>
    <t>C7-BDR-M3-284-DPT</t>
  </si>
  <si>
    <t>C7-BDR-M4-286-GPT</t>
  </si>
  <si>
    <t>C7-BDR-M4-287-GPT</t>
  </si>
  <si>
    <t>C7-BDR-M4-288-RSV</t>
  </si>
  <si>
    <t>C7-BDR-M4-288-GPT</t>
  </si>
  <si>
    <t>C7-BDR-M4-289-GPT</t>
  </si>
  <si>
    <t>C7-BDR-M4-290-GPT</t>
  </si>
  <si>
    <t>C7-BDR-M5-291-GPT</t>
  </si>
  <si>
    <t>C7-BDR-M5-292-GPT</t>
  </si>
  <si>
    <t>C7-BDR-M5-293-DPT</t>
  </si>
  <si>
    <t>C7-BDR-M6-296-DPT</t>
  </si>
  <si>
    <t>C7-BDR-M6-297-GPT</t>
  </si>
  <si>
    <t>C7-BDR-M6-298-GPT</t>
  </si>
  <si>
    <t>C7-BDR-M6-299-DPT</t>
  </si>
  <si>
    <t>C7-BDR-M7-301-DPT</t>
  </si>
  <si>
    <t>C7-BDR-M7-301-GPT</t>
  </si>
  <si>
    <t>C7-BDR-M7-302-GPT</t>
  </si>
  <si>
    <t>C7-BDR-M7-304-DPT</t>
  </si>
  <si>
    <t>C7-BDR-M8-306-DPT</t>
  </si>
  <si>
    <t>C7-BDR-M8-306-GPT</t>
  </si>
  <si>
    <t>C7-BDR-M8-308-DPT</t>
  </si>
  <si>
    <t>C7-BDR-M8-310</t>
  </si>
  <si>
    <t>C7-BDR-M8-310-GPT</t>
  </si>
  <si>
    <t>C7-BDR-M9-311</t>
  </si>
  <si>
    <t>C7-BDR-M9-312-DPT</t>
  </si>
  <si>
    <t>C7-BDR-M9-312-GPT</t>
  </si>
  <si>
    <t>C7-BDR-M9-315-GPT</t>
  </si>
  <si>
    <t xml:space="preserve">Ralla vagu cheruvu </t>
  </si>
  <si>
    <t>Regada cheruvu</t>
  </si>
  <si>
    <t xml:space="preserve">Battla maraiah kunta </t>
  </si>
  <si>
    <t xml:space="preserve">Singhabhupalem tank </t>
  </si>
  <si>
    <t>C7-BDR-M6-300-DPT</t>
  </si>
  <si>
    <t xml:space="preserve">Mutyalamma kuntsa </t>
  </si>
  <si>
    <t>C7-BDR-M7-303-GPT</t>
  </si>
  <si>
    <t>C7-BDR-M7-305-DPT</t>
  </si>
  <si>
    <t>C7-BDR-M8-307-DPT</t>
  </si>
  <si>
    <t>C7-BDR-M1-313-GPT</t>
  </si>
  <si>
    <t xml:space="preserve">Guttala cheruvu </t>
  </si>
  <si>
    <t>C7-BDR-M9-314-GPT</t>
  </si>
  <si>
    <t>Mondi Kunta</t>
  </si>
  <si>
    <t>B6-MBD-M3-329 -GPT</t>
  </si>
  <si>
    <t>Manchiryal                                 Muncipality (Doragaripalle)</t>
  </si>
  <si>
    <t xml:space="preserve">Manchiryal                                           (Muncipality) Janmabhoominagar </t>
  </si>
  <si>
    <t>A3-MAN-M7-124-OWB</t>
  </si>
  <si>
    <t>A3-MAN-M7-125-OWB</t>
  </si>
  <si>
    <t>C7-BDR-M3-285-GPT</t>
  </si>
  <si>
    <t xml:space="preserve">Parikalavagu project </t>
  </si>
  <si>
    <t xml:space="preserve">Kammari kunta </t>
  </si>
  <si>
    <t>A1-KMR-M1-1-DPT</t>
  </si>
  <si>
    <t>Manyapur reservior</t>
  </si>
  <si>
    <t xml:space="preserve">A1-KMR-M1-3 - DPT </t>
  </si>
  <si>
    <t>Kala Talab</t>
  </si>
  <si>
    <t>A1-KMR-M1-4-DPT</t>
  </si>
  <si>
    <t>A1-KMR-M1-5-DPT</t>
  </si>
  <si>
    <t xml:space="preserve">A1-KMR-M2-6-GPT </t>
  </si>
  <si>
    <t>A1-KMR-M2-8-GPT</t>
  </si>
  <si>
    <t>A1-KMR-M2-10-DPT</t>
  </si>
  <si>
    <t xml:space="preserve">Big tank </t>
  </si>
  <si>
    <t xml:space="preserve">Kombojipeta - new tank </t>
  </si>
  <si>
    <t>A3-MAN-M2-97-DPT</t>
  </si>
  <si>
    <t xml:space="preserve">Pokkur </t>
  </si>
  <si>
    <t>A3-MAN-M2-100-DPT</t>
  </si>
  <si>
    <t>Chintalacheru</t>
  </si>
  <si>
    <t>Reservior</t>
  </si>
  <si>
    <t xml:space="preserve"> A3-MAN-M6-118 - DPT</t>
  </si>
  <si>
    <r>
      <t>Atmakur -</t>
    </r>
    <r>
      <rPr>
        <b/>
        <sz val="10"/>
        <color rgb="FF0000FF"/>
        <rFont val="Calibri"/>
        <family val="2"/>
        <scheme val="minor"/>
      </rPr>
      <t xml:space="preserve"> </t>
    </r>
    <r>
      <rPr>
        <b/>
        <sz val="10"/>
        <color rgb="FF006600"/>
        <rFont val="Calibri"/>
        <family val="2"/>
        <scheme val="minor"/>
      </rPr>
      <t xml:space="preserve">CF </t>
    </r>
  </si>
  <si>
    <t xml:space="preserve"> B6-WPY-M6-251</t>
  </si>
  <si>
    <r>
      <t xml:space="preserve">Motlampally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</si>
  <si>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Kathepally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</si>
  <si>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Arepally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</si>
  <si>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Medipally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</si>
  <si>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Bekkam </t>
    </r>
    <r>
      <rPr>
        <b/>
        <sz val="10"/>
        <color rgb="FF006600"/>
        <rFont val="Calibri"/>
        <family val="2"/>
        <scheme val="minor"/>
      </rPr>
      <t xml:space="preserve">- CF </t>
    </r>
  </si>
  <si>
    <r>
      <t xml:space="preserve">Peddadagada </t>
    </r>
    <r>
      <rPr>
        <b/>
        <sz val="10"/>
        <color rgb="FF006600"/>
        <rFont val="Calibri"/>
        <family val="2"/>
        <scheme val="minor"/>
      </rPr>
      <t xml:space="preserve">- CF </t>
    </r>
  </si>
  <si>
    <r>
      <t xml:space="preserve">Chinnadagda </t>
    </r>
    <r>
      <rPr>
        <b/>
        <sz val="10"/>
        <color rgb="FF006600"/>
        <rFont val="Calibri"/>
        <family val="2"/>
        <scheme val="minor"/>
      </rPr>
      <t xml:space="preserve"> - CF </t>
    </r>
  </si>
  <si>
    <r>
      <t xml:space="preserve">Ammapally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</si>
  <si>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Velugonda - 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</si>
  <si>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Gopalpet - 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</si>
  <si>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Buddaram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</si>
  <si>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>Chakalpally -</t>
    </r>
    <r>
      <rPr>
        <b/>
        <sz val="10"/>
        <color rgb="FF006600"/>
        <rFont val="Calibri"/>
        <family val="2"/>
        <scheme val="minor"/>
      </rPr>
      <t xml:space="preserve"> CF </t>
    </r>
  </si>
  <si>
    <r>
      <t>Keshampet</t>
    </r>
    <r>
      <rPr>
        <b/>
        <sz val="10"/>
        <color rgb="FF006600"/>
        <rFont val="Calibri"/>
        <family val="2"/>
        <scheme val="minor"/>
      </rPr>
      <t xml:space="preserve"> - CF </t>
    </r>
  </si>
  <si>
    <r>
      <t xml:space="preserve">Chennaram -  </t>
    </r>
    <r>
      <rPr>
        <b/>
        <sz val="10"/>
        <color rgb="FF006600"/>
        <rFont val="Calibri"/>
        <family val="2"/>
        <scheme val="minor"/>
      </rPr>
      <t xml:space="preserve">RF </t>
    </r>
  </si>
  <si>
    <r>
      <t xml:space="preserve">Wadewada </t>
    </r>
    <r>
      <rPr>
        <b/>
        <sz val="10"/>
        <color rgb="FF006600"/>
        <rFont val="Calibri"/>
        <family val="2"/>
        <scheme val="minor"/>
      </rPr>
      <t xml:space="preserve">- RF </t>
    </r>
  </si>
  <si>
    <r>
      <t xml:space="preserve">Amadabakula </t>
    </r>
    <r>
      <rPr>
        <b/>
        <sz val="10"/>
        <color rgb="FF006600"/>
        <rFont val="Calibri"/>
        <family val="2"/>
        <scheme val="minor"/>
      </rPr>
      <t xml:space="preserve">- CF </t>
    </r>
  </si>
  <si>
    <r>
      <t xml:space="preserve">Cherlapally </t>
    </r>
    <r>
      <rPr>
        <b/>
        <sz val="10"/>
        <color rgb="FF006600"/>
        <rFont val="Calibri"/>
        <family val="2"/>
        <scheme val="minor"/>
      </rPr>
      <t xml:space="preserve">- CF </t>
    </r>
  </si>
  <si>
    <r>
      <t xml:space="preserve">Kanaipally - </t>
    </r>
    <r>
      <rPr>
        <b/>
        <sz val="10"/>
        <color rgb="FF006600"/>
        <rFont val="Calibri"/>
        <family val="2"/>
        <scheme val="minor"/>
      </rPr>
      <t xml:space="preserve">CF </t>
    </r>
  </si>
  <si>
    <r>
      <t xml:space="preserve">Sankireddypally </t>
    </r>
    <r>
      <rPr>
        <b/>
        <sz val="10"/>
        <color rgb="FF006600"/>
        <rFont val="Calibri"/>
        <family val="2"/>
        <scheme val="minor"/>
      </rPr>
      <t>- CF</t>
    </r>
    <r>
      <rPr>
        <b/>
        <sz val="10"/>
        <rFont val="Calibri"/>
        <family val="2"/>
        <scheme val="minor"/>
      </rPr>
      <t xml:space="preserve"> </t>
    </r>
  </si>
  <si>
    <r>
      <t xml:space="preserve">Shakarampet </t>
    </r>
    <r>
      <rPr>
        <b/>
        <sz val="10"/>
        <color rgb="FF006600"/>
        <rFont val="Calibri"/>
        <family val="2"/>
        <scheme val="minor"/>
      </rPr>
      <t xml:space="preserve">- CF </t>
    </r>
  </si>
  <si>
    <r>
      <t xml:space="preserve">Konnur </t>
    </r>
    <r>
      <rPr>
        <b/>
        <sz val="10"/>
        <color rgb="FF006600"/>
        <rFont val="Calibri"/>
        <family val="2"/>
        <scheme val="minor"/>
      </rPr>
      <t>- RF</t>
    </r>
  </si>
  <si>
    <r>
      <t xml:space="preserve">Nelivid </t>
    </r>
    <r>
      <rPr>
        <b/>
        <sz val="10"/>
        <color rgb="FF006600"/>
        <rFont val="Calibri"/>
        <family val="2"/>
        <scheme val="minor"/>
      </rPr>
      <t>-  RF</t>
    </r>
  </si>
  <si>
    <r>
      <t>Dupally</t>
    </r>
    <r>
      <rPr>
        <b/>
        <sz val="10"/>
        <color rgb="FF006600"/>
        <rFont val="Calibri"/>
        <family val="2"/>
        <scheme val="minor"/>
      </rPr>
      <t xml:space="preserve"> -  RF</t>
    </r>
  </si>
  <si>
    <r>
      <t xml:space="preserve">Ramanpad </t>
    </r>
    <r>
      <rPr>
        <b/>
        <sz val="10"/>
        <color rgb="FF006600"/>
        <rFont val="Calibri"/>
        <family val="2"/>
        <scheme val="minor"/>
      </rPr>
      <t>- CF</t>
    </r>
  </si>
  <si>
    <r>
      <t xml:space="preserve">Bridge Ranagapur -  </t>
    </r>
    <r>
      <rPr>
        <b/>
        <sz val="10"/>
        <color rgb="FF006600"/>
        <rFont val="Calibri"/>
        <family val="2"/>
        <scheme val="minor"/>
      </rPr>
      <t>CF</t>
    </r>
  </si>
  <si>
    <r>
      <t xml:space="preserve">Buniyapur -  </t>
    </r>
    <r>
      <rPr>
        <b/>
        <sz val="10"/>
        <color rgb="FF006600"/>
        <rFont val="Calibri"/>
        <family val="2"/>
        <scheme val="minor"/>
      </rPr>
      <t>CF</t>
    </r>
  </si>
  <si>
    <r>
      <t xml:space="preserve">Chemilla -  </t>
    </r>
    <r>
      <rPr>
        <b/>
        <sz val="10"/>
        <color rgb="FF006600"/>
        <rFont val="Calibri"/>
        <family val="2"/>
        <scheme val="minor"/>
      </rPr>
      <t>CF</t>
    </r>
  </si>
  <si>
    <r>
      <t xml:space="preserve">Pebbair - </t>
    </r>
    <r>
      <rPr>
        <b/>
        <sz val="10"/>
        <color rgb="FF006600"/>
        <rFont val="Calibri"/>
        <family val="2"/>
        <scheme val="minor"/>
      </rPr>
      <t xml:space="preserve"> CF</t>
    </r>
  </si>
  <si>
    <r>
      <t xml:space="preserve">Kanchiraopally - </t>
    </r>
    <r>
      <rPr>
        <b/>
        <sz val="10"/>
        <color rgb="FF006600"/>
        <rFont val="Calibri"/>
        <family val="2"/>
        <scheme val="minor"/>
      </rPr>
      <t>CF</t>
    </r>
  </si>
  <si>
    <r>
      <t xml:space="preserve">Jagamaipally - 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</si>
  <si>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Peddamadadi - 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</si>
  <si>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Chinnamadadi - 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</si>
  <si>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Pamreddipally - </t>
    </r>
    <r>
      <rPr>
        <b/>
        <sz val="10"/>
        <color rgb="FF006600"/>
        <rFont val="Calibri"/>
        <family val="2"/>
        <scheme val="minor"/>
      </rPr>
      <t>RF</t>
    </r>
  </si>
  <si>
    <r>
      <t>Mangilla -</t>
    </r>
    <r>
      <rPr>
        <b/>
        <sz val="10"/>
        <color rgb="FF006600"/>
        <rFont val="Calibri"/>
        <family val="2"/>
        <scheme val="minor"/>
      </rPr>
      <t xml:space="preserve"> CF</t>
    </r>
  </si>
  <si>
    <r>
      <t xml:space="preserve">Veepanagandla </t>
    </r>
    <r>
      <rPr>
        <b/>
        <sz val="10"/>
        <color rgb="FF006600"/>
        <rFont val="Calibri"/>
        <family val="2"/>
        <scheme val="minor"/>
      </rPr>
      <t>-  CF</t>
    </r>
  </si>
  <si>
    <r>
      <t xml:space="preserve">Govardhangiri </t>
    </r>
    <r>
      <rPr>
        <b/>
        <sz val="10"/>
        <color rgb="FF006600"/>
        <rFont val="Calibri"/>
        <family val="2"/>
        <scheme val="minor"/>
      </rPr>
      <t>-  CF</t>
    </r>
  </si>
  <si>
    <r>
      <t xml:space="preserve">Vallabapur </t>
    </r>
    <r>
      <rPr>
        <b/>
        <sz val="10"/>
        <color rgb="FF006600"/>
        <rFont val="Calibri"/>
        <family val="2"/>
        <scheme val="minor"/>
      </rPr>
      <t>-  CF</t>
    </r>
  </si>
  <si>
    <r>
      <t>Saganepally</t>
    </r>
    <r>
      <rPr>
        <b/>
        <sz val="10"/>
        <color rgb="FF006600"/>
        <rFont val="Calibri"/>
        <family val="2"/>
        <scheme val="minor"/>
      </rPr>
      <t xml:space="preserve"> -  CF</t>
    </r>
  </si>
  <si>
    <r>
      <t>Bollaram</t>
    </r>
    <r>
      <rPr>
        <b/>
        <sz val="10"/>
        <color rgb="FF006600"/>
        <rFont val="Calibri"/>
        <family val="2"/>
        <scheme val="minor"/>
      </rPr>
      <t xml:space="preserve"> -  CF</t>
    </r>
  </si>
  <si>
    <r>
      <t xml:space="preserve">Wanaparthy - </t>
    </r>
    <r>
      <rPr>
        <b/>
        <sz val="10"/>
        <color rgb="FF006600"/>
        <rFont val="Calibri"/>
        <family val="2"/>
        <scheme val="minor"/>
      </rPr>
      <t>RF</t>
    </r>
  </si>
  <si>
    <r>
      <t>Kadukuntla -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</si>
  <si>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Rajanagaram - 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</si>
  <si>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Chityal - </t>
    </r>
    <r>
      <rPr>
        <b/>
        <sz val="10"/>
        <color rgb="FF006600"/>
        <rFont val="Calibri"/>
        <family val="2"/>
        <scheme val="minor"/>
      </rPr>
      <t>RF</t>
    </r>
  </si>
  <si>
    <r>
      <t xml:space="preserve">Ankur - </t>
    </r>
    <r>
      <rPr>
        <b/>
        <sz val="10"/>
        <color rgb="FF006600"/>
        <rFont val="Calibri"/>
        <family val="2"/>
        <scheme val="minor"/>
      </rPr>
      <t>RF</t>
    </r>
  </si>
  <si>
    <t xml:space="preserve">Note : </t>
  </si>
  <si>
    <t xml:space="preserve">CF - Canal Fed </t>
  </si>
  <si>
    <t xml:space="preserve">RF - Rain Fed </t>
  </si>
  <si>
    <t xml:space="preserve">Gopalpet </t>
  </si>
  <si>
    <t>Ram cheru</t>
  </si>
  <si>
    <t>Gabbila Cheruvu</t>
  </si>
  <si>
    <t>-</t>
  </si>
  <si>
    <t>Oora cheruvu</t>
  </si>
  <si>
    <t>A2-KRM-M4-63-DPT</t>
  </si>
  <si>
    <t>PT</t>
  </si>
  <si>
    <t>A2-KRM-M3-57-DPT</t>
  </si>
  <si>
    <t>A2-KRM-M4-65-DPT</t>
  </si>
  <si>
    <t>pochammacheruvu</t>
  </si>
  <si>
    <t>Ramunicheruvu</t>
  </si>
  <si>
    <t>Anchikuta</t>
  </si>
  <si>
    <t>Peddiniticharvue</t>
  </si>
  <si>
    <t>Chotannacheruvu</t>
  </si>
  <si>
    <t>Manishettycheruvu</t>
  </si>
  <si>
    <t>Sheriguda</t>
  </si>
  <si>
    <t>Ramdaspally</t>
  </si>
  <si>
    <t>Paddacheruvu</t>
  </si>
  <si>
    <t>S</t>
  </si>
  <si>
    <t>Sai Reddy Guda</t>
  </si>
  <si>
    <t>Akkannacheruvu</t>
  </si>
  <si>
    <t>Madamkunta</t>
  </si>
  <si>
    <t>Thathokunta</t>
  </si>
  <si>
    <t>A1-KMR-M3-11 - DPT</t>
  </si>
  <si>
    <t>A1-KMR-M3-11 - GPT</t>
  </si>
  <si>
    <t>A1-KMR-M3-13 - DPT</t>
  </si>
  <si>
    <t>A1-KMR-M3-13 - GPT</t>
  </si>
  <si>
    <t>A1-KMR-M3-13- DPT</t>
  </si>
  <si>
    <t>A1-KMR-M3-13- GPT</t>
  </si>
  <si>
    <t>A1-KMR-M3-13-GPT</t>
  </si>
  <si>
    <t>A1-KMR-M3-14-DPT</t>
  </si>
  <si>
    <t>A1-KMR-M3-14-GPT</t>
  </si>
  <si>
    <t>A1-KMR-M3-15- DPT</t>
  </si>
  <si>
    <t>A1-KMR-M3-15- GPT</t>
  </si>
  <si>
    <t>A1-KMR-M4-16-DPT</t>
  </si>
  <si>
    <t>A1-KMR-M4-17-GPT</t>
  </si>
  <si>
    <t>A1-KMR-M4-18-DPT</t>
  </si>
  <si>
    <t>A1-KMR-M4-18-GPT</t>
  </si>
  <si>
    <t>A1-KMR-M4-19 - DPT</t>
  </si>
  <si>
    <t>A1-KMR-M4-20-DPT</t>
  </si>
  <si>
    <t>A1-KMR-M5-21 - DPT</t>
  </si>
  <si>
    <t>A1-KMR-M5-22 - DPT</t>
  </si>
  <si>
    <t>A1-KMR-M5-22  - GPT</t>
  </si>
  <si>
    <t>A1-KMR-M5-22 - GPT</t>
  </si>
  <si>
    <t>A1-KMR-M5-23- DPT</t>
  </si>
  <si>
    <t>A1-KMR-M5-23-DPT</t>
  </si>
  <si>
    <t>A1-KMR-M5-23-GPT</t>
  </si>
  <si>
    <t>A1-KMR-M5-24- DPT</t>
  </si>
  <si>
    <t>A1-KMR-M5-24- GPT</t>
  </si>
  <si>
    <t>A1-KMR-M5-25 - GPT</t>
  </si>
  <si>
    <t>A1-KMR-M6-26-DPT</t>
  </si>
  <si>
    <t>A1-KMR-M6-27-DPT</t>
  </si>
  <si>
    <t>A1-KMR-M6-28 - DPT</t>
  </si>
  <si>
    <t>A1-KMR-M6-29 - GPT</t>
  </si>
  <si>
    <t>Sl.No</t>
  </si>
  <si>
    <t>Mandal Name</t>
  </si>
  <si>
    <t>Village Name</t>
  </si>
  <si>
    <t>Name of the Water Body</t>
  </si>
  <si>
    <t>Resource Code</t>
  </si>
  <si>
    <t>Type of Water body</t>
  </si>
  <si>
    <t>TWSA</t>
  </si>
  <si>
    <t>EWSA</t>
  </si>
  <si>
    <t>A3-MAN-M7-123  - OWB</t>
  </si>
  <si>
    <t>B5-RGR-M2-187-DPT</t>
  </si>
  <si>
    <t>B5-RGR-M2-188-DPT</t>
  </si>
  <si>
    <t>B5-RGR-M2-189-DPT</t>
  </si>
  <si>
    <t>B5-RGR-M2-190- GPT</t>
  </si>
  <si>
    <t>B5-RGR-M4-197-GPT</t>
  </si>
  <si>
    <t>B5-RGR-M4-199-GPT</t>
  </si>
  <si>
    <t>B5-RGR-M4-198-DPT</t>
  </si>
  <si>
    <t>B5-RGR-M6-207-DPT</t>
  </si>
  <si>
    <t>B5-RGR-M6-208-DPT</t>
  </si>
  <si>
    <t>B5-RGR-M6-209-DPT</t>
  </si>
  <si>
    <t>B5-RGR-M6-210-DPT</t>
  </si>
  <si>
    <t>B5-RGR-M8-218-GPT</t>
  </si>
  <si>
    <t>B5-RGR-M9-224-GPT</t>
  </si>
  <si>
    <t>C7-BDR-M5-294-GPT</t>
  </si>
  <si>
    <t>C7-BDR-M5-295-GPT</t>
  </si>
  <si>
    <t xml:space="preserve">Sarvaipeta cheruvu </t>
  </si>
  <si>
    <t xml:space="preserve">Chintala cheruvu </t>
  </si>
  <si>
    <t xml:space="preserve">Bichkunda (N) </t>
  </si>
  <si>
    <t xml:space="preserve">Manyapur </t>
  </si>
  <si>
    <t xml:space="preserve">Vajeed Nagar </t>
  </si>
  <si>
    <t xml:space="preserve">Polkal </t>
  </si>
  <si>
    <t xml:space="preserve">Hasgul </t>
  </si>
  <si>
    <t xml:space="preserve">Kanchanpally </t>
  </si>
  <si>
    <t xml:space="preserve">Nennela (N) </t>
  </si>
  <si>
    <t xml:space="preserve">Rechini </t>
  </si>
  <si>
    <t xml:space="preserve">Thandur (N) </t>
  </si>
  <si>
    <t xml:space="preserve">Avadam </t>
  </si>
  <si>
    <t xml:space="preserve">Jankapoor (N) </t>
  </si>
  <si>
    <t xml:space="preserve">Rampoor </t>
  </si>
  <si>
    <t xml:space="preserve">Kammepelly </t>
  </si>
  <si>
    <t xml:space="preserve">Dandepaaly (N) </t>
  </si>
  <si>
    <t>Peddapeta</t>
  </si>
  <si>
    <t xml:space="preserve">Narsapur </t>
  </si>
  <si>
    <t xml:space="preserve">Thallapet </t>
  </si>
  <si>
    <t xml:space="preserve">Rebbanapally </t>
  </si>
  <si>
    <t xml:space="preserve">Tekumatla </t>
  </si>
  <si>
    <t xml:space="preserve">Narsingapur </t>
  </si>
  <si>
    <t xml:space="preserve">Kundaram </t>
  </si>
  <si>
    <t xml:space="preserve">Kistapur (N) </t>
  </si>
  <si>
    <t xml:space="preserve">Dharmaram </t>
  </si>
  <si>
    <t xml:space="preserve">Itikyala (N) </t>
  </si>
  <si>
    <t xml:space="preserve">Hanumanthapally </t>
  </si>
  <si>
    <t xml:space="preserve">Venkatraopet </t>
  </si>
  <si>
    <t xml:space="preserve">Dowdapally </t>
  </si>
  <si>
    <t xml:space="preserve">Jogapur </t>
  </si>
  <si>
    <t xml:space="preserve">Gopalraopet </t>
  </si>
  <si>
    <t xml:space="preserve">Wadiyaram (N)  </t>
  </si>
  <si>
    <t xml:space="preserve">Chinna Shivanur  </t>
  </si>
  <si>
    <t xml:space="preserve">Pothanpally    </t>
  </si>
  <si>
    <t xml:space="preserve">Mutrajpally (N)  </t>
  </si>
  <si>
    <t xml:space="preserve">Bujarampet  </t>
  </si>
  <si>
    <t xml:space="preserve">Thunki  </t>
  </si>
  <si>
    <t xml:space="preserve">Rayinpally (N)   </t>
  </si>
  <si>
    <t xml:space="preserve">Komtoor    </t>
  </si>
  <si>
    <t xml:space="preserve">Guttakindipally  </t>
  </si>
  <si>
    <t xml:space="preserve">Chityala </t>
  </si>
  <si>
    <t xml:space="preserve">Maktha Bhupathipur   </t>
  </si>
  <si>
    <t xml:space="preserve">Narsapur (N)   </t>
  </si>
  <si>
    <t xml:space="preserve">Nathnaipally      </t>
  </si>
  <si>
    <t xml:space="preserve">Rusthumpet    </t>
  </si>
  <si>
    <t xml:space="preserve">Kagazmaddur   </t>
  </si>
  <si>
    <t xml:space="preserve">Seetharampur     </t>
  </si>
  <si>
    <t xml:space="preserve">Ramayampet (N)    </t>
  </si>
  <si>
    <t xml:space="preserve">Chalmeda    </t>
  </si>
  <si>
    <t xml:space="preserve">Damaracheru  </t>
  </si>
  <si>
    <t xml:space="preserve">Dongala Dharmaram   </t>
  </si>
  <si>
    <t xml:space="preserve">Venkatapur (R)      </t>
  </si>
  <si>
    <t xml:space="preserve">Thimmapur (N)      </t>
  </si>
  <si>
    <t xml:space="preserve">Ragode     </t>
  </si>
  <si>
    <t xml:space="preserve">Karimabad      </t>
  </si>
  <si>
    <t xml:space="preserve">Jagriyal     </t>
  </si>
  <si>
    <t xml:space="preserve">Chowdaripally    </t>
  </si>
  <si>
    <t xml:space="preserve">Shankarampet (A) (N)    </t>
  </si>
  <si>
    <t xml:space="preserve">Baddaram      </t>
  </si>
  <si>
    <t xml:space="preserve">Tenkati   </t>
  </si>
  <si>
    <t xml:space="preserve">Ramojipally   </t>
  </si>
  <si>
    <t xml:space="preserve">Uthloor    </t>
  </si>
  <si>
    <t xml:space="preserve">Ambojipet (N)   </t>
  </si>
  <si>
    <t xml:space="preserve">Suraram     </t>
  </si>
  <si>
    <t xml:space="preserve">Dharpally      </t>
  </si>
  <si>
    <t xml:space="preserve">S.Kondapur   </t>
  </si>
  <si>
    <t xml:space="preserve">Chandampet     </t>
  </si>
  <si>
    <t xml:space="preserve">Yeldurthy (N)   </t>
  </si>
  <si>
    <t xml:space="preserve">Yeshwanthraopet    </t>
  </si>
  <si>
    <t xml:space="preserve">Edulapally    </t>
  </si>
  <si>
    <t xml:space="preserve">Masaipet    </t>
  </si>
  <si>
    <t xml:space="preserve">Darmaram   </t>
  </si>
  <si>
    <t>B5-RGR-M1-184-DPT</t>
  </si>
  <si>
    <t>C9-YDR-M9-401 - DPT</t>
  </si>
  <si>
    <t>C9-YDR-M9-401 - GPT</t>
  </si>
  <si>
    <t>C9-YDR-M9-402 - DPT</t>
  </si>
  <si>
    <t>C9-YDR-M9-402 - GPT</t>
  </si>
  <si>
    <t>C9-YDR-M9-403 - DPT</t>
  </si>
  <si>
    <t>C9-YDR-M9-404 - DPT</t>
  </si>
  <si>
    <t>C9-YDR-M9-405 - DPT</t>
  </si>
  <si>
    <t>C9-YDR-M9-405 - GPT</t>
  </si>
  <si>
    <r>
      <t>Data Master Plan -</t>
    </r>
    <r>
      <rPr>
        <b/>
        <sz val="12"/>
        <color indexed="8"/>
        <rFont val="Calibri"/>
        <family val="2"/>
      </rPr>
      <t xml:space="preserve"> Village Wise Resource Base</t>
    </r>
  </si>
  <si>
    <t>APP- C3</t>
  </si>
  <si>
    <r>
      <t>Data Master Plan -</t>
    </r>
    <r>
      <rPr>
        <sz val="13"/>
        <color indexed="8"/>
        <rFont val="Calibri"/>
        <family val="2"/>
      </rPr>
      <t xml:space="preserve"> Village Wise Resource Base</t>
    </r>
  </si>
  <si>
    <r>
      <t>Data Master Plan -</t>
    </r>
    <r>
      <rPr>
        <sz val="13"/>
        <color theme="1"/>
        <rFont val="Calibri"/>
        <family val="2"/>
      </rPr>
      <t xml:space="preserve"> Village Wise Resource Base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</si>
</sst>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10"/>
      <color theme="1"/>
      <name val="Wingdings"/>
      <charset val="2"/>
    </font>
    <font>
      <sz val="10"/>
      <color theme="0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0"/>
      <color theme="0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Book Antiqua"/>
      <family val="1"/>
    </font>
    <font>
      <sz val="11"/>
      <color indexed="8"/>
      <name val="Calibri"/>
      <family val="2"/>
    </font>
    <font>
      <sz val="10"/>
      <color theme="1"/>
      <name val="Book Antiqua"/>
      <family val="1"/>
    </font>
    <font>
      <sz val="11"/>
      <name val="Arial"/>
      <family val="2"/>
    </font>
    <font>
      <sz val="11"/>
      <name val="Book Antiqua"/>
      <family val="1"/>
    </font>
    <font>
      <sz val="11"/>
      <color theme="0"/>
      <name val="Book Antiqua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name val="Calibri"/>
      <family val="2"/>
      <scheme val="minor"/>
    </font>
    <font>
      <sz val="12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Wingdings"/>
      <charset val="2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Wingdings"/>
      <charset val="2"/>
    </font>
    <font>
      <b/>
      <sz val="10"/>
      <color rgb="FF0000FF"/>
      <name val="Calibri"/>
      <family val="2"/>
      <scheme val="minor"/>
    </font>
    <font>
      <b/>
      <sz val="10"/>
      <color rgb="FF0066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name val="Cambria"/>
      <family val="1"/>
      <scheme val="major"/>
    </font>
    <font>
      <b/>
      <sz val="12"/>
      <color theme="1"/>
      <name val="Times New Roman"/>
      <family val="1"/>
    </font>
    <font>
      <b/>
      <sz val="10"/>
      <color theme="0" tint="-4.9989318521683403E-2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sz val="11"/>
      <name val="Wingdings"/>
      <charset val="2"/>
    </font>
    <font>
      <b/>
      <sz val="12"/>
      <color indexed="8"/>
      <name val="Calibri"/>
      <family val="2"/>
    </font>
    <font>
      <b/>
      <sz val="20"/>
      <color theme="1"/>
      <name val="Cambria"/>
      <family val="1"/>
      <scheme val="major"/>
    </font>
    <font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indexed="8"/>
      <name val="Calibri"/>
      <family val="2"/>
    </font>
    <font>
      <sz val="13"/>
      <color theme="8" tint="-0.499984740745262"/>
      <name val="Calibri"/>
      <family val="2"/>
      <scheme val="minor"/>
    </font>
    <font>
      <sz val="13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Up">
        <fgColor theme="0" tint="-0.24994659260841701"/>
        <bgColor theme="0" tint="-4.9989318521683403E-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lightDown">
        <fgColor theme="0" tint="-0.24994659260841701"/>
        <bgColor theme="0" tint="-4.9989318521683403E-2"/>
      </patternFill>
    </fill>
    <fill>
      <patternFill patternType="solid">
        <fgColor theme="1" tint="0.499984740745262"/>
        <bgColor indexed="64"/>
      </patternFill>
    </fill>
    <fill>
      <patternFill patternType="lightUp">
        <fgColor theme="0" tint="-0.24994659260841701"/>
        <bgColor theme="3" tint="0.79998168889431442"/>
      </patternFill>
    </fill>
    <fill>
      <patternFill patternType="solid">
        <fgColor theme="4" tint="0.59999389629810485"/>
        <bgColor indexed="64"/>
      </patternFill>
    </fill>
  </fills>
  <borders count="12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 style="hair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indexed="64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/>
      <right style="hair">
        <color theme="0"/>
      </right>
      <top/>
      <bottom style="hair">
        <color theme="0" tint="-0.49998474074526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medium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hair">
        <color theme="0"/>
      </right>
      <top style="hair">
        <color indexed="64"/>
      </top>
      <bottom style="hair">
        <color indexed="64"/>
      </bottom>
      <diagonal/>
    </border>
    <border>
      <left style="hair">
        <color theme="0"/>
      </left>
      <right style="hair">
        <color theme="0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/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7F7F7F"/>
      </left>
      <right/>
      <top style="hair">
        <color rgb="FF7F7F7F"/>
      </top>
      <bottom style="hair">
        <color rgb="FF7F7F7F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/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/>
      <bottom style="thick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/>
      <right/>
      <top style="thin">
        <color theme="5" tint="0.39994506668294322"/>
      </top>
      <bottom/>
      <diagonal/>
    </border>
    <border>
      <left/>
      <right style="hair">
        <color theme="0" tint="-0.499984740745262"/>
      </right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thick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thick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theme="0" tint="-0.34998626667073579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/>
      <top style="hair">
        <color theme="0" tint="-0.499984740745262"/>
      </top>
      <bottom style="hair">
        <color theme="0" tint="-0.34998626667073579"/>
      </bottom>
      <diagonal/>
    </border>
    <border>
      <left/>
      <right style="hair">
        <color theme="0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 style="hair">
        <color theme="0" tint="-0.499984740745262"/>
      </right>
      <top/>
      <bottom style="hair">
        <color theme="0"/>
      </bottom>
      <diagonal/>
    </border>
    <border>
      <left/>
      <right/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medium">
        <color theme="0" tint="-0.499984740745262"/>
      </top>
      <bottom style="hair">
        <color theme="0" tint="-0.499984740745262"/>
      </bottom>
      <diagonal/>
    </border>
    <border>
      <left/>
      <right style="hair">
        <color theme="0"/>
      </right>
      <top style="hair">
        <color theme="0" tint="-0.499984740745262"/>
      </top>
      <bottom/>
      <diagonal/>
    </border>
    <border>
      <left/>
      <right style="hair">
        <color indexed="64"/>
      </right>
      <top style="hair">
        <color theme="0" tint="-0.499984740745262"/>
      </top>
      <bottom/>
      <diagonal/>
    </border>
    <border>
      <left/>
      <right style="hair">
        <color theme="0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auto="1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auto="1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24994659260841701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24994659260841701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24994659260841701"/>
      </top>
      <bottom style="hair">
        <color theme="0" tint="-0.499984740745262"/>
      </bottom>
      <diagonal/>
    </border>
    <border>
      <left style="hair">
        <color theme="0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 style="hair">
        <color theme="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 style="hair">
        <color rgb="FF7F7F7F"/>
      </left>
      <right/>
      <top style="hair">
        <color rgb="FF7F7F7F"/>
      </top>
      <bottom style="hair">
        <color indexed="64"/>
      </bottom>
      <diagonal/>
    </border>
    <border>
      <left/>
      <right/>
      <top style="hair">
        <color indexed="64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 style="hair">
        <color indexed="64"/>
      </left>
      <right style="hair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hair">
        <color rgb="FF7F7F7F"/>
      </left>
      <right style="hair">
        <color rgb="FF7F7F7F"/>
      </right>
      <top style="hair">
        <color indexed="64"/>
      </top>
      <bottom style="hair">
        <color indexed="64"/>
      </bottom>
      <diagonal/>
    </border>
    <border>
      <left style="hair">
        <color rgb="FF7F7F7F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indexed="64"/>
      </top>
      <bottom/>
      <diagonal/>
    </border>
    <border>
      <left style="hair">
        <color theme="0"/>
      </left>
      <right style="hair">
        <color theme="0"/>
      </right>
      <top/>
      <bottom style="hair">
        <color theme="0" tint="-0.499984740745262"/>
      </bottom>
      <diagonal/>
    </border>
    <border>
      <left style="hair">
        <color theme="0"/>
      </left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24994659260841701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 style="hair">
        <color theme="0"/>
      </right>
      <top/>
      <bottom style="hair">
        <color theme="0" tint="-0.34998626667073579"/>
      </bottom>
      <diagonal/>
    </border>
    <border>
      <left style="hair">
        <color indexed="64"/>
      </left>
      <right style="hair">
        <color theme="0" tint="-0.499984740745262"/>
      </right>
      <top style="hair">
        <color indexed="64"/>
      </top>
      <bottom/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7">
    <xf numFmtId="0" fontId="0" fillId="0" borderId="0" xfId="0"/>
    <xf numFmtId="0" fontId="9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justify" vertical="center" wrapText="1"/>
    </xf>
    <xf numFmtId="0" fontId="9" fillId="0" borderId="9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9" fillId="0" borderId="0" xfId="0" applyFont="1" applyFill="1" applyBorder="1"/>
    <xf numFmtId="0" fontId="9" fillId="0" borderId="0" xfId="0" applyFont="1" applyFill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/>
    <xf numFmtId="0" fontId="9" fillId="0" borderId="8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justify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19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18" fillId="3" borderId="18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21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23" fillId="0" borderId="0" xfId="0" applyFont="1"/>
    <xf numFmtId="0" fontId="17" fillId="0" borderId="2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9" fillId="0" borderId="9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7" fillId="0" borderId="21" xfId="0" applyFont="1" applyBorder="1" applyAlignment="1">
      <alignment horizontal="left" vertical="center"/>
    </xf>
    <xf numFmtId="0" fontId="9" fillId="0" borderId="32" xfId="0" applyFont="1" applyFill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43" fontId="1" fillId="0" borderId="0" xfId="1" applyFont="1"/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43" fontId="17" fillId="0" borderId="0" xfId="1" applyFont="1" applyFill="1" applyBorder="1" applyAlignment="1">
      <alignment horizontal="center" vertical="center"/>
    </xf>
    <xf numFmtId="0" fontId="0" fillId="0" borderId="0" xfId="0" applyFill="1"/>
    <xf numFmtId="0" fontId="17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9" fillId="6" borderId="9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22" fillId="5" borderId="39" xfId="0" applyFont="1" applyFill="1" applyBorder="1" applyAlignment="1">
      <alignment horizontal="justify" vertical="center" wrapText="1"/>
    </xf>
    <xf numFmtId="0" fontId="2" fillId="5" borderId="39" xfId="0" applyFont="1" applyFill="1" applyBorder="1" applyAlignment="1">
      <alignment horizontal="justify" vertical="center" wrapText="1"/>
    </xf>
    <xf numFmtId="0" fontId="2" fillId="5" borderId="39" xfId="0" applyFont="1" applyFill="1" applyBorder="1" applyAlignment="1">
      <alignment vertical="center"/>
    </xf>
    <xf numFmtId="0" fontId="12" fillId="5" borderId="39" xfId="0" applyFont="1" applyFill="1" applyBorder="1" applyAlignment="1">
      <alignment horizontal="center" vertical="center"/>
    </xf>
    <xf numFmtId="2" fontId="12" fillId="5" borderId="39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5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7" fillId="0" borderId="0" xfId="0" applyFont="1"/>
    <xf numFmtId="0" fontId="18" fillId="5" borderId="18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left" vertical="center"/>
    </xf>
    <xf numFmtId="0" fontId="0" fillId="2" borderId="44" xfId="0" applyFont="1" applyFill="1" applyBorder="1"/>
    <xf numFmtId="0" fontId="0" fillId="2" borderId="45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/>
    </xf>
    <xf numFmtId="0" fontId="26" fillId="0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vertical="center" wrapText="1"/>
    </xf>
    <xf numFmtId="0" fontId="0" fillId="7" borderId="8" xfId="0" applyFont="1" applyFill="1" applyBorder="1" applyAlignment="1">
      <alignment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/>
    <xf numFmtId="0" fontId="12" fillId="5" borderId="52" xfId="0" applyFont="1" applyFill="1" applyBorder="1" applyAlignment="1">
      <alignment horizontal="center" vertical="center"/>
    </xf>
    <xf numFmtId="0" fontId="10" fillId="5" borderId="52" xfId="0" applyFont="1" applyFill="1" applyBorder="1"/>
    <xf numFmtId="0" fontId="0" fillId="0" borderId="8" xfId="0" applyFont="1" applyFill="1" applyBorder="1" applyAlignment="1">
      <alignment horizontal="center" vertical="center"/>
    </xf>
    <xf numFmtId="0" fontId="4" fillId="0" borderId="0" xfId="0" applyFont="1" applyFill="1"/>
    <xf numFmtId="0" fontId="12" fillId="0" borderId="8" xfId="0" applyFont="1" applyFill="1" applyBorder="1" applyAlignment="1">
      <alignment horizontal="justify" vertical="top" wrapText="1"/>
    </xf>
    <xf numFmtId="0" fontId="0" fillId="0" borderId="8" xfId="0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26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justify" vertical="top" wrapText="1"/>
    </xf>
    <xf numFmtId="0" fontId="0" fillId="10" borderId="0" xfId="0" applyFill="1"/>
    <xf numFmtId="0" fontId="12" fillId="0" borderId="8" xfId="0" applyFont="1" applyFill="1" applyBorder="1" applyAlignment="1">
      <alignment horizontal="center" vertical="center"/>
    </xf>
    <xf numFmtId="0" fontId="0" fillId="0" borderId="8" xfId="0" applyFill="1" applyBorder="1"/>
    <xf numFmtId="0" fontId="10" fillId="0" borderId="8" xfId="0" applyFont="1" applyFill="1" applyBorder="1" applyAlignment="1">
      <alignment horizontal="justify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0" fillId="0" borderId="8" xfId="0" applyFont="1" applyBorder="1"/>
    <xf numFmtId="0" fontId="12" fillId="5" borderId="60" xfId="0" applyFont="1" applyFill="1" applyBorder="1" applyAlignment="1">
      <alignment horizontal="center" vertical="center"/>
    </xf>
    <xf numFmtId="0" fontId="10" fillId="5" borderId="60" xfId="0" applyFont="1" applyFill="1" applyBorder="1"/>
    <xf numFmtId="0" fontId="0" fillId="0" borderId="61" xfId="0" applyBorder="1"/>
    <xf numFmtId="0" fontId="0" fillId="0" borderId="8" xfId="0" applyBorder="1"/>
    <xf numFmtId="0" fontId="12" fillId="5" borderId="23" xfId="0" applyFont="1" applyFill="1" applyBorder="1" applyAlignment="1">
      <alignment horizontal="center" vertical="center"/>
    </xf>
    <xf numFmtId="0" fontId="10" fillId="5" borderId="23" xfId="0" applyFont="1" applyFill="1" applyBorder="1"/>
    <xf numFmtId="0" fontId="7" fillId="8" borderId="7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 wrapText="1"/>
    </xf>
    <xf numFmtId="0" fontId="0" fillId="8" borderId="8" xfId="0" applyFont="1" applyFill="1" applyBorder="1" applyAlignment="1">
      <alignment horizontal="center"/>
    </xf>
    <xf numFmtId="0" fontId="11" fillId="2" borderId="44" xfId="0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left" vertical="center" wrapText="1"/>
    </xf>
    <xf numFmtId="0" fontId="9" fillId="2" borderId="44" xfId="0" applyFont="1" applyFill="1" applyBorder="1" applyAlignment="1">
      <alignment horizontal="center" vertical="center"/>
    </xf>
    <xf numFmtId="0" fontId="0" fillId="2" borderId="46" xfId="0" applyFill="1" applyBorder="1" applyAlignment="1">
      <alignment vertical="center"/>
    </xf>
    <xf numFmtId="0" fontId="0" fillId="2" borderId="46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2" fontId="17" fillId="0" borderId="29" xfId="0" applyNumberFormat="1" applyFont="1" applyBorder="1" applyAlignment="1">
      <alignment horizontal="center" vertical="center"/>
    </xf>
    <xf numFmtId="2" fontId="17" fillId="0" borderId="30" xfId="0" applyNumberFormat="1" applyFont="1" applyFill="1" applyBorder="1" applyAlignment="1">
      <alignment horizontal="center" vertical="center"/>
    </xf>
    <xf numFmtId="0" fontId="17" fillId="0" borderId="43" xfId="0" applyFont="1" applyBorder="1" applyAlignment="1">
      <alignment vertical="center"/>
    </xf>
    <xf numFmtId="0" fontId="17" fillId="0" borderId="43" xfId="0" applyFont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22" fillId="12" borderId="29" xfId="0" applyFont="1" applyFill="1" applyBorder="1" applyAlignment="1">
      <alignment horizontal="justify" vertical="center" wrapText="1"/>
    </xf>
    <xf numFmtId="0" fontId="22" fillId="12" borderId="30" xfId="0" applyFont="1" applyFill="1" applyBorder="1" applyAlignment="1">
      <alignment horizontal="center" vertical="center"/>
    </xf>
    <xf numFmtId="0" fontId="5" fillId="12" borderId="25" xfId="0" applyFont="1" applyFill="1" applyBorder="1" applyAlignment="1">
      <alignment vertical="center"/>
    </xf>
    <xf numFmtId="0" fontId="5" fillId="12" borderId="25" xfId="0" applyFont="1" applyFill="1" applyBorder="1" applyAlignment="1">
      <alignment horizontal="center" vertical="center"/>
    </xf>
    <xf numFmtId="0" fontId="5" fillId="12" borderId="29" xfId="0" applyFont="1" applyFill="1" applyBorder="1" applyAlignment="1">
      <alignment horizontal="center" vertical="center"/>
    </xf>
    <xf numFmtId="2" fontId="5" fillId="12" borderId="29" xfId="0" applyNumberFormat="1" applyFont="1" applyFill="1" applyBorder="1" applyAlignment="1">
      <alignment horizontal="center" vertical="center"/>
    </xf>
    <xf numFmtId="2" fontId="5" fillId="12" borderId="30" xfId="0" applyNumberFormat="1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justify" vertical="center" wrapText="1"/>
    </xf>
    <xf numFmtId="0" fontId="0" fillId="2" borderId="44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2" fontId="0" fillId="0" borderId="29" xfId="0" applyNumberFormat="1" applyFont="1" applyBorder="1" applyAlignment="1">
      <alignment horizontal="center" vertical="center"/>
    </xf>
    <xf numFmtId="2" fontId="0" fillId="0" borderId="30" xfId="0" applyNumberForma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justify" vertical="center" wrapText="1"/>
    </xf>
    <xf numFmtId="0" fontId="9" fillId="2" borderId="29" xfId="0" applyFont="1" applyFill="1" applyBorder="1" applyAlignment="1">
      <alignment horizontal="center" vertical="center"/>
    </xf>
    <xf numFmtId="0" fontId="0" fillId="2" borderId="29" xfId="0" applyFill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 wrapText="1"/>
    </xf>
    <xf numFmtId="0" fontId="11" fillId="2" borderId="63" xfId="0" applyFont="1" applyFill="1" applyBorder="1" applyAlignment="1">
      <alignment horizontal="center" vertical="center"/>
    </xf>
    <xf numFmtId="0" fontId="11" fillId="2" borderId="63" xfId="0" applyFont="1" applyFill="1" applyBorder="1" applyAlignment="1">
      <alignment horizontal="justify" vertical="center" wrapText="1"/>
    </xf>
    <xf numFmtId="0" fontId="9" fillId="2" borderId="63" xfId="0" applyFont="1" applyFill="1" applyBorder="1" applyAlignment="1">
      <alignment horizontal="center" vertical="center"/>
    </xf>
    <xf numFmtId="0" fontId="0" fillId="2" borderId="63" xfId="0" applyFill="1" applyBorder="1" applyAlignment="1">
      <alignment vertical="center"/>
    </xf>
    <xf numFmtId="0" fontId="0" fillId="2" borderId="6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0" fontId="9" fillId="0" borderId="29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0" fontId="0" fillId="0" borderId="29" xfId="0" applyFill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0" fontId="34" fillId="4" borderId="24" xfId="0" applyFont="1" applyFill="1" applyBorder="1" applyAlignment="1">
      <alignment horizontal="center" vertical="center" textRotation="90"/>
    </xf>
    <xf numFmtId="0" fontId="11" fillId="0" borderId="25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justify" vertical="center" wrapText="1"/>
    </xf>
    <xf numFmtId="0" fontId="9" fillId="0" borderId="25" xfId="0" applyFont="1" applyFill="1" applyBorder="1" applyAlignment="1">
      <alignment horizontal="center" vertical="center"/>
    </xf>
    <xf numFmtId="0" fontId="0" fillId="0" borderId="25" xfId="0" applyFill="1" applyBorder="1" applyAlignment="1">
      <alignment vertical="center"/>
    </xf>
    <xf numFmtId="0" fontId="0" fillId="0" borderId="25" xfId="0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2" fontId="0" fillId="0" borderId="25" xfId="0" applyNumberFormat="1" applyFill="1" applyBorder="1" applyAlignment="1">
      <alignment horizontal="center" vertical="center"/>
    </xf>
    <xf numFmtId="2" fontId="0" fillId="0" borderId="55" xfId="0" applyNumberFormat="1" applyFill="1" applyBorder="1" applyAlignment="1">
      <alignment horizontal="center" vertical="center"/>
    </xf>
    <xf numFmtId="0" fontId="22" fillId="12" borderId="8" xfId="0" applyFont="1" applyFill="1" applyBorder="1" applyAlignment="1">
      <alignment horizontal="justify" vertical="center" wrapText="1"/>
    </xf>
    <xf numFmtId="0" fontId="22" fillId="12" borderId="9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vertical="center"/>
    </xf>
    <xf numFmtId="0" fontId="5" fillId="12" borderId="23" xfId="0" applyFont="1" applyFill="1" applyBorder="1" applyAlignment="1">
      <alignment horizontal="center" vertical="center"/>
    </xf>
    <xf numFmtId="0" fontId="5" fillId="12" borderId="8" xfId="0" applyFont="1" applyFill="1" applyBorder="1" applyAlignment="1">
      <alignment horizontal="center" vertical="center"/>
    </xf>
    <xf numFmtId="2" fontId="5" fillId="12" borderId="8" xfId="0" applyNumberFormat="1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vertical="center"/>
    </xf>
    <xf numFmtId="0" fontId="17" fillId="0" borderId="29" xfId="0" applyFont="1" applyFill="1" applyBorder="1" applyAlignment="1">
      <alignment horizontal="center" vertical="center"/>
    </xf>
    <xf numFmtId="2" fontId="17" fillId="0" borderId="29" xfId="0" applyNumberFormat="1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justify" vertical="center" wrapText="1"/>
    </xf>
    <xf numFmtId="0" fontId="35" fillId="0" borderId="35" xfId="0" applyFont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center" vertical="center" textRotation="90"/>
    </xf>
    <xf numFmtId="0" fontId="22" fillId="5" borderId="25" xfId="0" applyFont="1" applyFill="1" applyBorder="1" applyAlignment="1">
      <alignment horizontal="justify" vertical="center" wrapText="1"/>
    </xf>
    <xf numFmtId="0" fontId="2" fillId="5" borderId="25" xfId="0" applyFont="1" applyFill="1" applyBorder="1" applyAlignment="1">
      <alignment horizontal="justify" vertical="center" wrapText="1"/>
    </xf>
    <xf numFmtId="0" fontId="12" fillId="5" borderId="25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justify" vertical="center" wrapText="1"/>
    </xf>
    <xf numFmtId="0" fontId="2" fillId="8" borderId="0" xfId="0" applyFont="1" applyFill="1" applyBorder="1" applyAlignment="1">
      <alignment horizontal="justify" vertical="center" wrapText="1"/>
    </xf>
    <xf numFmtId="0" fontId="2" fillId="8" borderId="0" xfId="0" applyFont="1" applyFill="1" applyBorder="1" applyAlignment="1">
      <alignment horizontal="center" vertical="center"/>
    </xf>
    <xf numFmtId="2" fontId="2" fillId="8" borderId="0" xfId="0" applyNumberFormat="1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9" fillId="0" borderId="65" xfId="0" applyFont="1" applyFill="1" applyBorder="1"/>
    <xf numFmtId="0" fontId="0" fillId="0" borderId="65" xfId="0" applyBorder="1" applyAlignment="1">
      <alignment horizontal="center"/>
    </xf>
    <xf numFmtId="0" fontId="0" fillId="0" borderId="65" xfId="0" applyBorder="1"/>
    <xf numFmtId="0" fontId="0" fillId="0" borderId="67" xfId="0" applyBorder="1" applyAlignment="1">
      <alignment horizontal="center"/>
    </xf>
    <xf numFmtId="0" fontId="9" fillId="0" borderId="67" xfId="0" applyFont="1" applyFill="1" applyBorder="1" applyAlignment="1">
      <alignment horizontal="justify" vertical="top" wrapText="1"/>
    </xf>
    <xf numFmtId="0" fontId="9" fillId="0" borderId="67" xfId="0" applyFont="1" applyFill="1" applyBorder="1"/>
    <xf numFmtId="0" fontId="25" fillId="0" borderId="67" xfId="0" applyFont="1" applyFill="1" applyBorder="1" applyAlignment="1">
      <alignment horizontal="center" vertical="center"/>
    </xf>
    <xf numFmtId="0" fontId="0" fillId="0" borderId="67" xfId="0" applyBorder="1"/>
    <xf numFmtId="0" fontId="0" fillId="0" borderId="67" xfId="0" applyFont="1" applyBorder="1" applyAlignment="1">
      <alignment horizontal="center"/>
    </xf>
    <xf numFmtId="0" fontId="0" fillId="0" borderId="68" xfId="0" applyFont="1" applyBorder="1" applyAlignment="1">
      <alignment horizontal="center"/>
    </xf>
    <xf numFmtId="0" fontId="9" fillId="0" borderId="65" xfId="0" applyFont="1" applyFill="1" applyBorder="1" applyAlignment="1">
      <alignment horizontal="justify" vertical="top" wrapText="1"/>
    </xf>
    <xf numFmtId="0" fontId="25" fillId="0" borderId="65" xfId="0" applyFont="1" applyFill="1" applyBorder="1" applyAlignment="1">
      <alignment horizontal="center" vertical="center"/>
    </xf>
    <xf numFmtId="0" fontId="0" fillId="0" borderId="65" xfId="0" applyFont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28" fillId="0" borderId="65" xfId="0" applyFont="1" applyFill="1" applyBorder="1" applyAlignment="1">
      <alignment horizontal="center" vertical="center" wrapText="1"/>
    </xf>
    <xf numFmtId="0" fontId="28" fillId="0" borderId="66" xfId="0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/>
    </xf>
    <xf numFmtId="0" fontId="11" fillId="0" borderId="65" xfId="0" applyFont="1" applyFill="1" applyBorder="1" applyAlignment="1">
      <alignment horizontal="center" vertical="top" wrapText="1"/>
    </xf>
    <xf numFmtId="0" fontId="28" fillId="0" borderId="67" xfId="0" applyFont="1" applyFill="1" applyBorder="1" applyAlignment="1">
      <alignment horizontal="center" vertical="center" wrapText="1"/>
    </xf>
    <xf numFmtId="0" fontId="28" fillId="0" borderId="68" xfId="0" applyFont="1" applyFill="1" applyBorder="1" applyAlignment="1">
      <alignment horizontal="center" vertical="center" wrapText="1"/>
    </xf>
    <xf numFmtId="0" fontId="4" fillId="3" borderId="69" xfId="0" applyFont="1" applyFill="1" applyBorder="1"/>
    <xf numFmtId="0" fontId="4" fillId="3" borderId="69" xfId="0" applyFont="1" applyFill="1" applyBorder="1" applyAlignment="1">
      <alignment horizontal="center"/>
    </xf>
    <xf numFmtId="0" fontId="4" fillId="3" borderId="69" xfId="0" applyFont="1" applyFill="1" applyBorder="1" applyAlignment="1">
      <alignment horizontal="center" vertical="center"/>
    </xf>
    <xf numFmtId="0" fontId="0" fillId="0" borderId="73" xfId="0" applyBorder="1" applyAlignment="1">
      <alignment horizontal="center"/>
    </xf>
    <xf numFmtId="0" fontId="0" fillId="0" borderId="73" xfId="0" applyBorder="1"/>
    <xf numFmtId="0" fontId="4" fillId="9" borderId="18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center"/>
    </xf>
    <xf numFmtId="0" fontId="9" fillId="0" borderId="65" xfId="0" applyFont="1" applyFill="1" applyBorder="1" applyAlignment="1">
      <alignment horizontal="center" vertical="top" wrapText="1"/>
    </xf>
    <xf numFmtId="0" fontId="9" fillId="0" borderId="65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/>
    </xf>
    <xf numFmtId="0" fontId="9" fillId="0" borderId="66" xfId="0" applyFont="1" applyFill="1" applyBorder="1" applyAlignment="1">
      <alignment horizontal="center" vertical="top" wrapText="1"/>
    </xf>
    <xf numFmtId="0" fontId="9" fillId="0" borderId="66" xfId="0" applyFont="1" applyFill="1" applyBorder="1" applyAlignment="1">
      <alignment horizontal="center"/>
    </xf>
    <xf numFmtId="0" fontId="0" fillId="0" borderId="74" xfId="0" applyBorder="1" applyAlignment="1">
      <alignment horizontal="center"/>
    </xf>
    <xf numFmtId="0" fontId="9" fillId="0" borderId="74" xfId="0" applyFont="1" applyFill="1" applyBorder="1"/>
    <xf numFmtId="0" fontId="25" fillId="0" borderId="74" xfId="0" applyFont="1" applyFill="1" applyBorder="1" applyAlignment="1">
      <alignment horizontal="center" vertical="center"/>
    </xf>
    <xf numFmtId="0" fontId="0" fillId="0" borderId="74" xfId="0" applyBorder="1"/>
    <xf numFmtId="0" fontId="9" fillId="0" borderId="74" xfId="0" applyFont="1" applyFill="1" applyBorder="1" applyAlignment="1">
      <alignment horizontal="center" vertical="top" wrapText="1"/>
    </xf>
    <xf numFmtId="0" fontId="9" fillId="0" borderId="74" xfId="0" applyFont="1" applyFill="1" applyBorder="1" applyAlignment="1">
      <alignment horizontal="center"/>
    </xf>
    <xf numFmtId="0" fontId="9" fillId="0" borderId="75" xfId="0" applyFont="1" applyFill="1" applyBorder="1" applyAlignment="1">
      <alignment horizontal="center" vertical="top" wrapText="1"/>
    </xf>
    <xf numFmtId="0" fontId="9" fillId="0" borderId="75" xfId="0" applyFont="1" applyFill="1" applyBorder="1" applyAlignment="1">
      <alignment horizontal="center"/>
    </xf>
    <xf numFmtId="0" fontId="9" fillId="0" borderId="65" xfId="0" applyFont="1" applyFill="1" applyBorder="1" applyAlignment="1"/>
    <xf numFmtId="0" fontId="9" fillId="0" borderId="65" xfId="0" applyFont="1" applyFill="1" applyBorder="1" applyAlignment="1">
      <alignment vertical="top" wrapText="1"/>
    </xf>
    <xf numFmtId="0" fontId="2" fillId="8" borderId="69" xfId="0" applyFont="1" applyFill="1" applyBorder="1" applyAlignment="1">
      <alignment horizontal="center" vertical="center"/>
    </xf>
    <xf numFmtId="0" fontId="2" fillId="8" borderId="69" xfId="0" applyFont="1" applyFill="1" applyBorder="1" applyAlignment="1">
      <alignment horizontal="center"/>
    </xf>
    <xf numFmtId="2" fontId="2" fillId="8" borderId="69" xfId="0" applyNumberFormat="1" applyFont="1" applyFill="1" applyBorder="1" applyAlignment="1">
      <alignment horizontal="center" vertical="center"/>
    </xf>
    <xf numFmtId="0" fontId="0" fillId="5" borderId="0" xfId="0" applyFill="1" applyAlignment="1"/>
    <xf numFmtId="0" fontId="25" fillId="0" borderId="8" xfId="0" applyFont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2" fontId="38" fillId="0" borderId="9" xfId="0" applyNumberFormat="1" applyFont="1" applyFill="1" applyBorder="1" applyAlignment="1">
      <alignment horizontal="center" vertical="center" wrapText="1"/>
    </xf>
    <xf numFmtId="0" fontId="4" fillId="9" borderId="8" xfId="0" applyFont="1" applyFill="1" applyBorder="1"/>
    <xf numFmtId="0" fontId="4" fillId="9" borderId="8" xfId="0" applyFont="1" applyFill="1" applyBorder="1" applyAlignment="1">
      <alignment horizontal="center"/>
    </xf>
    <xf numFmtId="2" fontId="4" fillId="9" borderId="8" xfId="0" applyNumberFormat="1" applyFont="1" applyFill="1" applyBorder="1" applyAlignment="1">
      <alignment horizontal="center"/>
    </xf>
    <xf numFmtId="2" fontId="4" fillId="9" borderId="9" xfId="0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left" vertical="center" wrapText="1"/>
    </xf>
    <xf numFmtId="2" fontId="38" fillId="0" borderId="8" xfId="0" applyNumberFormat="1" applyFont="1" applyFill="1" applyBorder="1" applyAlignment="1">
      <alignment horizontal="center" vertical="center" wrapText="1"/>
    </xf>
    <xf numFmtId="1" fontId="10" fillId="0" borderId="8" xfId="0" applyNumberFormat="1" applyFont="1" applyFill="1" applyBorder="1" applyAlignment="1">
      <alignment horizontal="left" vertical="center" wrapText="1"/>
    </xf>
    <xf numFmtId="0" fontId="0" fillId="0" borderId="35" xfId="0" applyBorder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2" fontId="4" fillId="3" borderId="9" xfId="0" applyNumberFormat="1" applyFont="1" applyFill="1" applyBorder="1" applyAlignment="1">
      <alignment horizontal="center"/>
    </xf>
    <xf numFmtId="0" fontId="38" fillId="0" borderId="8" xfId="0" applyFont="1" applyFill="1" applyBorder="1" applyAlignment="1">
      <alignment vertical="center" wrapText="1"/>
    </xf>
    <xf numFmtId="1" fontId="10" fillId="0" borderId="8" xfId="0" applyNumberFormat="1" applyFont="1" applyFill="1" applyBorder="1" applyAlignment="1">
      <alignment vertical="center" wrapText="1"/>
    </xf>
    <xf numFmtId="49" fontId="10" fillId="0" borderId="8" xfId="0" applyNumberFormat="1" applyFont="1" applyFill="1" applyBorder="1" applyAlignment="1">
      <alignment horizontal="left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2" borderId="9" xfId="0" applyFill="1" applyBorder="1"/>
    <xf numFmtId="0" fontId="38" fillId="0" borderId="8" xfId="0" applyFont="1" applyFill="1" applyBorder="1" applyAlignment="1">
      <alignment horizontal="center" vertical="center" wrapText="1"/>
    </xf>
    <xf numFmtId="0" fontId="39" fillId="8" borderId="23" xfId="0" applyFont="1" applyFill="1" applyBorder="1" applyAlignment="1">
      <alignment horizontal="center" vertical="center"/>
    </xf>
    <xf numFmtId="2" fontId="39" fillId="8" borderId="23" xfId="0" applyNumberFormat="1" applyFont="1" applyFill="1" applyBorder="1" applyAlignment="1">
      <alignment horizontal="center" vertical="center"/>
    </xf>
    <xf numFmtId="0" fontId="0" fillId="3" borderId="0" xfId="0" applyFill="1" applyAlignment="1"/>
    <xf numFmtId="0" fontId="40" fillId="2" borderId="7" xfId="0" applyFont="1" applyFill="1" applyBorder="1" applyAlignment="1">
      <alignment horizontal="center" vertical="center"/>
    </xf>
    <xf numFmtId="0" fontId="40" fillId="2" borderId="8" xfId="0" applyFont="1" applyFill="1" applyBorder="1" applyAlignment="1">
      <alignment horizontal="justify" vertical="center" wrapText="1"/>
    </xf>
    <xf numFmtId="0" fontId="41" fillId="2" borderId="8" xfId="0" applyFont="1" applyFill="1" applyBorder="1" applyAlignment="1">
      <alignment vertical="center"/>
    </xf>
    <xf numFmtId="0" fontId="41" fillId="2" borderId="9" xfId="0" applyFont="1" applyFill="1" applyBorder="1" applyAlignment="1">
      <alignment vertical="center"/>
    </xf>
    <xf numFmtId="0" fontId="42" fillId="0" borderId="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justify" vertical="center" wrapText="1"/>
    </xf>
    <xf numFmtId="0" fontId="42" fillId="0" borderId="8" xfId="0" applyFont="1" applyFill="1" applyBorder="1" applyAlignment="1">
      <alignment vertical="center"/>
    </xf>
    <xf numFmtId="0" fontId="41" fillId="0" borderId="8" xfId="0" applyFont="1" applyBorder="1" applyAlignment="1">
      <alignment vertical="center"/>
    </xf>
    <xf numFmtId="0" fontId="43" fillId="0" borderId="8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2" fontId="41" fillId="0" borderId="8" xfId="0" applyNumberFormat="1" applyFont="1" applyBorder="1" applyAlignment="1">
      <alignment horizontal="center" vertical="center"/>
    </xf>
    <xf numFmtId="2" fontId="41" fillId="0" borderId="9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top" wrapText="1"/>
    </xf>
    <xf numFmtId="0" fontId="41" fillId="6" borderId="8" xfId="0" applyFont="1" applyFill="1" applyBorder="1" applyAlignment="1">
      <alignment horizontal="center" vertical="center"/>
    </xf>
    <xf numFmtId="2" fontId="41" fillId="6" borderId="8" xfId="0" applyNumberFormat="1" applyFont="1" applyFill="1" applyBorder="1" applyAlignment="1">
      <alignment horizontal="center" vertical="center"/>
    </xf>
    <xf numFmtId="2" fontId="41" fillId="6" borderId="9" xfId="0" applyNumberFormat="1" applyFont="1" applyFill="1" applyBorder="1" applyAlignment="1">
      <alignment horizontal="center" vertical="center"/>
    </xf>
    <xf numFmtId="0" fontId="42" fillId="12" borderId="7" xfId="0" applyFont="1" applyFill="1" applyBorder="1" applyAlignment="1">
      <alignment horizontal="center" vertical="center"/>
    </xf>
    <xf numFmtId="0" fontId="42" fillId="12" borderId="8" xfId="0" applyFont="1" applyFill="1" applyBorder="1" applyAlignment="1">
      <alignment horizontal="justify" vertical="top" wrapText="1"/>
    </xf>
    <xf numFmtId="0" fontId="42" fillId="12" borderId="8" xfId="0" applyFont="1" applyFill="1" applyBorder="1"/>
    <xf numFmtId="0" fontId="41" fillId="12" borderId="8" xfId="0" applyFont="1" applyFill="1" applyBorder="1"/>
    <xf numFmtId="0" fontId="44" fillId="12" borderId="8" xfId="0" applyFont="1" applyFill="1" applyBorder="1" applyAlignment="1">
      <alignment horizontal="center" vertical="center"/>
    </xf>
    <xf numFmtId="0" fontId="44" fillId="12" borderId="8" xfId="0" applyFont="1" applyFill="1" applyBorder="1"/>
    <xf numFmtId="0" fontId="44" fillId="12" borderId="8" xfId="0" applyFont="1" applyFill="1" applyBorder="1" applyAlignment="1">
      <alignment horizontal="center"/>
    </xf>
    <xf numFmtId="2" fontId="44" fillId="12" borderId="8" xfId="0" applyNumberFormat="1" applyFont="1" applyFill="1" applyBorder="1" applyAlignment="1">
      <alignment horizontal="center"/>
    </xf>
    <xf numFmtId="2" fontId="44" fillId="12" borderId="9" xfId="0" applyNumberFormat="1" applyFont="1" applyFill="1" applyBorder="1" applyAlignment="1">
      <alignment horizontal="center"/>
    </xf>
    <xf numFmtId="0" fontId="41" fillId="0" borderId="7" xfId="0" applyFont="1" applyBorder="1" applyAlignment="1">
      <alignment horizontal="center" vertical="center"/>
    </xf>
    <xf numFmtId="0" fontId="42" fillId="0" borderId="8" xfId="0" applyFont="1" applyFill="1" applyBorder="1" applyAlignment="1">
      <alignment horizontal="justify" vertical="top" wrapText="1"/>
    </xf>
    <xf numFmtId="0" fontId="42" fillId="0" borderId="8" xfId="0" applyFont="1" applyFill="1" applyBorder="1"/>
    <xf numFmtId="0" fontId="41" fillId="0" borderId="8" xfId="0" applyFont="1" applyBorder="1"/>
    <xf numFmtId="0" fontId="41" fillId="0" borderId="8" xfId="0" applyFont="1" applyBorder="1" applyAlignment="1">
      <alignment horizontal="center"/>
    </xf>
    <xf numFmtId="2" fontId="41" fillId="0" borderId="8" xfId="0" applyNumberFormat="1" applyFont="1" applyBorder="1" applyAlignment="1">
      <alignment horizontal="center"/>
    </xf>
    <xf numFmtId="2" fontId="41" fillId="0" borderId="9" xfId="0" applyNumberFormat="1" applyFont="1" applyBorder="1" applyAlignment="1">
      <alignment horizontal="center"/>
    </xf>
    <xf numFmtId="0" fontId="42" fillId="0" borderId="7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/>
    </xf>
    <xf numFmtId="0" fontId="40" fillId="5" borderId="38" xfId="0" applyFont="1" applyFill="1" applyBorder="1" applyAlignment="1">
      <alignment horizontal="center" vertical="center"/>
    </xf>
    <xf numFmtId="0" fontId="40" fillId="5" borderId="52" xfId="0" applyFont="1" applyFill="1" applyBorder="1" applyAlignment="1">
      <alignment horizontal="justify" vertical="center" wrapText="1"/>
    </xf>
    <xf numFmtId="0" fontId="41" fillId="5" borderId="52" xfId="0" applyFont="1" applyFill="1" applyBorder="1" applyAlignment="1">
      <alignment vertical="center"/>
    </xf>
    <xf numFmtId="0" fontId="40" fillId="5" borderId="52" xfId="0" applyFont="1" applyFill="1" applyBorder="1" applyAlignment="1">
      <alignment horizontal="center" vertical="center"/>
    </xf>
    <xf numFmtId="0" fontId="40" fillId="5" borderId="52" xfId="0" applyFont="1" applyFill="1" applyBorder="1" applyAlignment="1">
      <alignment vertical="center"/>
    </xf>
    <xf numFmtId="2" fontId="40" fillId="5" borderId="52" xfId="0" applyNumberFormat="1" applyFont="1" applyFill="1" applyBorder="1" applyAlignment="1">
      <alignment horizontal="center" vertical="center"/>
    </xf>
    <xf numFmtId="2" fontId="40" fillId="5" borderId="37" xfId="0" applyNumberFormat="1" applyFont="1" applyFill="1" applyBorder="1" applyAlignment="1">
      <alignment horizontal="center" vertical="center"/>
    </xf>
    <xf numFmtId="0" fontId="40" fillId="2" borderId="53" xfId="0" applyFont="1" applyFill="1" applyBorder="1" applyAlignment="1">
      <alignment horizontal="center" vertical="center"/>
    </xf>
    <xf numFmtId="0" fontId="40" fillId="2" borderId="82" xfId="0" applyFont="1" applyFill="1" applyBorder="1" applyAlignment="1">
      <alignment horizontal="justify" vertical="center" wrapText="1"/>
    </xf>
    <xf numFmtId="0" fontId="41" fillId="2" borderId="82" xfId="0" applyFont="1" applyFill="1" applyBorder="1" applyAlignment="1">
      <alignment vertical="center"/>
    </xf>
    <xf numFmtId="0" fontId="41" fillId="2" borderId="83" xfId="0" applyFont="1" applyFill="1" applyBorder="1" applyAlignment="1">
      <alignment vertical="center"/>
    </xf>
    <xf numFmtId="0" fontId="41" fillId="0" borderId="7" xfId="0" applyFont="1" applyBorder="1"/>
    <xf numFmtId="0" fontId="41" fillId="0" borderId="9" xfId="0" applyFont="1" applyBorder="1" applyAlignment="1">
      <alignment horizontal="center"/>
    </xf>
    <xf numFmtId="0" fontId="0" fillId="0" borderId="35" xfId="0" applyBorder="1"/>
    <xf numFmtId="0" fontId="40" fillId="2" borderId="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/>
    </xf>
    <xf numFmtId="0" fontId="40" fillId="2" borderId="33" xfId="0" applyFont="1" applyFill="1" applyBorder="1" applyAlignment="1">
      <alignment horizontal="center" vertical="center"/>
    </xf>
    <xf numFmtId="0" fontId="40" fillId="2" borderId="29" xfId="0" applyFont="1" applyFill="1" applyBorder="1" applyAlignment="1">
      <alignment horizontal="center" vertical="center" wrapText="1"/>
    </xf>
    <xf numFmtId="0" fontId="41" fillId="2" borderId="29" xfId="0" applyFont="1" applyFill="1" applyBorder="1" applyAlignment="1">
      <alignment horizontal="center" vertical="center"/>
    </xf>
    <xf numFmtId="0" fontId="41" fillId="2" borderId="29" xfId="0" applyFont="1" applyFill="1" applyBorder="1" applyAlignment="1">
      <alignment vertical="center"/>
    </xf>
    <xf numFmtId="0" fontId="41" fillId="2" borderId="30" xfId="0" applyFont="1" applyFill="1" applyBorder="1" applyAlignment="1">
      <alignment vertical="center"/>
    </xf>
    <xf numFmtId="0" fontId="41" fillId="0" borderId="9" xfId="0" applyFont="1" applyFill="1" applyBorder="1" applyAlignment="1">
      <alignment horizontal="center"/>
    </xf>
    <xf numFmtId="2" fontId="41" fillId="0" borderId="8" xfId="0" applyNumberFormat="1" applyFont="1" applyFill="1" applyBorder="1" applyAlignment="1">
      <alignment horizontal="center"/>
    </xf>
    <xf numFmtId="2" fontId="41" fillId="0" borderId="9" xfId="0" applyNumberFormat="1" applyFont="1" applyFill="1" applyBorder="1" applyAlignment="1">
      <alignment horizontal="center"/>
    </xf>
    <xf numFmtId="0" fontId="41" fillId="0" borderId="7" xfId="0" applyFont="1" applyFill="1" applyBorder="1"/>
    <xf numFmtId="0" fontId="41" fillId="0" borderId="8" xfId="0" applyFont="1" applyFill="1" applyBorder="1"/>
    <xf numFmtId="0" fontId="40" fillId="2" borderId="8" xfId="0" applyFont="1" applyFill="1" applyBorder="1" applyAlignment="1">
      <alignment horizontal="left" vertical="center" wrapText="1"/>
    </xf>
    <xf numFmtId="0" fontId="42" fillId="0" borderId="8" xfId="0" applyFont="1" applyFill="1" applyBorder="1" applyAlignment="1">
      <alignment horizontal="center"/>
    </xf>
    <xf numFmtId="0" fontId="42" fillId="0" borderId="9" xfId="0" applyFont="1" applyFill="1" applyBorder="1" applyAlignment="1">
      <alignment horizontal="center"/>
    </xf>
    <xf numFmtId="0" fontId="0" fillId="0" borderId="35" xfId="0" applyBorder="1" applyAlignment="1">
      <alignment horizontal="left"/>
    </xf>
    <xf numFmtId="2" fontId="0" fillId="0" borderId="35" xfId="0" applyNumberFormat="1" applyBorder="1" applyAlignment="1">
      <alignment horizontal="center"/>
    </xf>
    <xf numFmtId="0" fontId="0" fillId="10" borderId="35" xfId="0" applyFill="1" applyBorder="1" applyAlignment="1">
      <alignment horizontal="left"/>
    </xf>
    <xf numFmtId="0" fontId="40" fillId="2" borderId="82" xfId="0" applyFont="1" applyFill="1" applyBorder="1" applyAlignment="1">
      <alignment horizontal="center" vertical="center" wrapText="1"/>
    </xf>
    <xf numFmtId="0" fontId="41" fillId="2" borderId="82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left" vertical="center"/>
    </xf>
    <xf numFmtId="0" fontId="41" fillId="0" borderId="8" xfId="0" applyFont="1" applyFill="1" applyBorder="1" applyAlignment="1">
      <alignment horizontal="left"/>
    </xf>
    <xf numFmtId="0" fontId="45" fillId="12" borderId="8" xfId="0" applyFont="1" applyFill="1" applyBorder="1" applyAlignment="1">
      <alignment horizontal="center" vertical="center"/>
    </xf>
    <xf numFmtId="0" fontId="45" fillId="12" borderId="8" xfId="0" applyFont="1" applyFill="1" applyBorder="1"/>
    <xf numFmtId="0" fontId="45" fillId="12" borderId="8" xfId="0" applyFont="1" applyFill="1" applyBorder="1" applyAlignment="1">
      <alignment horizontal="center"/>
    </xf>
    <xf numFmtId="2" fontId="45" fillId="12" borderId="8" xfId="0" applyNumberFormat="1" applyFont="1" applyFill="1" applyBorder="1" applyAlignment="1">
      <alignment horizontal="center"/>
    </xf>
    <xf numFmtId="2" fontId="45" fillId="12" borderId="9" xfId="0" applyNumberFormat="1" applyFont="1" applyFill="1" applyBorder="1" applyAlignment="1">
      <alignment horizontal="center"/>
    </xf>
    <xf numFmtId="0" fontId="40" fillId="5" borderId="31" xfId="0" applyFont="1" applyFill="1" applyBorder="1" applyAlignment="1">
      <alignment horizontal="center" vertical="center"/>
    </xf>
    <xf numFmtId="0" fontId="40" fillId="5" borderId="23" xfId="0" applyFont="1" applyFill="1" applyBorder="1" applyAlignment="1">
      <alignment horizontal="justify" vertical="center" wrapText="1"/>
    </xf>
    <xf numFmtId="0" fontId="41" fillId="5" borderId="23" xfId="0" applyFont="1" applyFill="1" applyBorder="1" applyAlignment="1">
      <alignment vertical="center"/>
    </xf>
    <xf numFmtId="0" fontId="40" fillId="5" borderId="23" xfId="0" applyFont="1" applyFill="1" applyBorder="1" applyAlignment="1">
      <alignment horizontal="center" vertical="center"/>
    </xf>
    <xf numFmtId="0" fontId="40" fillId="5" borderId="23" xfId="0" applyFont="1" applyFill="1" applyBorder="1" applyAlignment="1">
      <alignment vertical="center"/>
    </xf>
    <xf numFmtId="2" fontId="40" fillId="5" borderId="23" xfId="0" applyNumberFormat="1" applyFont="1" applyFill="1" applyBorder="1" applyAlignment="1">
      <alignment horizontal="center" vertical="center"/>
    </xf>
    <xf numFmtId="2" fontId="40" fillId="5" borderId="3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textRotation="90" wrapText="1"/>
    </xf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justify" vertical="center" wrapText="1"/>
    </xf>
    <xf numFmtId="0" fontId="41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2" fontId="40" fillId="0" borderId="0" xfId="0" applyNumberFormat="1" applyFont="1" applyFill="1" applyBorder="1" applyAlignment="1">
      <alignment horizontal="center" vertical="center"/>
    </xf>
    <xf numFmtId="0" fontId="46" fillId="8" borderId="12" xfId="0" applyFont="1" applyFill="1" applyBorder="1" applyAlignment="1">
      <alignment vertical="center"/>
    </xf>
    <xf numFmtId="0" fontId="46" fillId="8" borderId="13" xfId="0" applyFont="1" applyFill="1" applyBorder="1" applyAlignment="1">
      <alignment vertical="center"/>
    </xf>
    <xf numFmtId="43" fontId="46" fillId="8" borderId="13" xfId="1" applyFont="1" applyFill="1" applyBorder="1" applyAlignment="1">
      <alignment vertical="center"/>
    </xf>
    <xf numFmtId="0" fontId="46" fillId="8" borderId="15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1" fillId="3" borderId="13" xfId="0" applyFont="1" applyFill="1" applyBorder="1" applyAlignment="1">
      <alignment vertical="center" wrapText="1"/>
    </xf>
    <xf numFmtId="0" fontId="18" fillId="3" borderId="13" xfId="0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43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43" fontId="17" fillId="0" borderId="8" xfId="1" applyFont="1" applyBorder="1" applyAlignment="1">
      <alignment horizontal="center" vertical="center"/>
    </xf>
    <xf numFmtId="43" fontId="17" fillId="0" borderId="8" xfId="1" applyFont="1" applyBorder="1" applyAlignment="1">
      <alignment vertical="center"/>
    </xf>
    <xf numFmtId="2" fontId="17" fillId="0" borderId="8" xfId="0" applyNumberFormat="1" applyFont="1" applyBorder="1" applyAlignment="1">
      <alignment vertical="center"/>
    </xf>
    <xf numFmtId="2" fontId="17" fillId="0" borderId="9" xfId="0" applyNumberFormat="1" applyFont="1" applyBorder="1" applyAlignment="1">
      <alignment vertical="center"/>
    </xf>
    <xf numFmtId="164" fontId="18" fillId="3" borderId="13" xfId="0" applyNumberFormat="1" applyFont="1" applyFill="1" applyBorder="1" applyAlignment="1">
      <alignment vertical="center" wrapText="1"/>
    </xf>
    <xf numFmtId="43" fontId="18" fillId="3" borderId="13" xfId="0" applyNumberFormat="1" applyFont="1" applyFill="1" applyBorder="1" applyAlignment="1">
      <alignment vertical="center" wrapText="1"/>
    </xf>
    <xf numFmtId="2" fontId="17" fillId="0" borderId="9" xfId="0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vertical="center" wrapText="1"/>
    </xf>
    <xf numFmtId="0" fontId="18" fillId="2" borderId="13" xfId="0" applyFont="1" applyFill="1" applyBorder="1" applyAlignment="1">
      <alignment horizontal="center" vertical="center"/>
    </xf>
    <xf numFmtId="43" fontId="18" fillId="2" borderId="13" xfId="0" applyNumberFormat="1" applyFont="1" applyFill="1" applyBorder="1" applyAlignment="1">
      <alignment vertical="center"/>
    </xf>
    <xf numFmtId="164" fontId="18" fillId="2" borderId="13" xfId="0" applyNumberFormat="1" applyFont="1" applyFill="1" applyBorder="1" applyAlignment="1">
      <alignment horizontal="center" vertical="center"/>
    </xf>
    <xf numFmtId="2" fontId="18" fillId="2" borderId="13" xfId="0" applyNumberFormat="1" applyFont="1" applyFill="1" applyBorder="1" applyAlignment="1">
      <alignment vertical="center"/>
    </xf>
    <xf numFmtId="43" fontId="18" fillId="2" borderId="15" xfId="0" applyNumberFormat="1" applyFont="1" applyFill="1" applyBorder="1" applyAlignment="1">
      <alignment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2" borderId="84" xfId="0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vertical="center" wrapText="1"/>
    </xf>
    <xf numFmtId="0" fontId="17" fillId="0" borderId="8" xfId="0" applyFont="1" applyBorder="1" applyAlignment="1">
      <alignment horizontal="right" vertical="center"/>
    </xf>
    <xf numFmtId="0" fontId="9" fillId="2" borderId="42" xfId="0" applyFont="1" applyFill="1" applyBorder="1"/>
    <xf numFmtId="0" fontId="9" fillId="2" borderId="42" xfId="0" applyFont="1" applyFill="1" applyBorder="1" applyAlignment="1">
      <alignment horizontal="left" vertical="center"/>
    </xf>
    <xf numFmtId="0" fontId="11" fillId="2" borderId="42" xfId="0" applyFont="1" applyFill="1" applyBorder="1" applyAlignment="1">
      <alignment horizontal="center" vertical="center"/>
    </xf>
    <xf numFmtId="2" fontId="11" fillId="2" borderId="42" xfId="0" applyNumberFormat="1" applyFont="1" applyFill="1" applyBorder="1" applyAlignment="1">
      <alignment horizontal="center" vertical="center"/>
    </xf>
    <xf numFmtId="43" fontId="22" fillId="3" borderId="30" xfId="1" applyFont="1" applyFill="1" applyBorder="1" applyAlignment="1">
      <alignment vertical="center" wrapText="1"/>
    </xf>
    <xf numFmtId="43" fontId="2" fillId="3" borderId="33" xfId="1" applyFont="1" applyFill="1" applyBorder="1" applyAlignment="1">
      <alignment vertical="center" wrapText="1"/>
    </xf>
    <xf numFmtId="43" fontId="4" fillId="3" borderId="29" xfId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justify" vertical="center" wrapText="1"/>
    </xf>
    <xf numFmtId="0" fontId="9" fillId="0" borderId="21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center"/>
    </xf>
    <xf numFmtId="0" fontId="17" fillId="0" borderId="87" xfId="0" applyFont="1" applyBorder="1"/>
    <xf numFmtId="0" fontId="18" fillId="0" borderId="88" xfId="0" applyFont="1" applyBorder="1" applyAlignment="1">
      <alignment horizontal="center" vertical="center"/>
    </xf>
    <xf numFmtId="0" fontId="21" fillId="0" borderId="87" xfId="0" applyFont="1" applyBorder="1" applyAlignment="1">
      <alignment horizontal="center" vertical="center"/>
    </xf>
    <xf numFmtId="0" fontId="17" fillId="0" borderId="87" xfId="0" applyFont="1" applyBorder="1" applyAlignment="1">
      <alignment horizontal="center" vertical="center"/>
    </xf>
    <xf numFmtId="0" fontId="17" fillId="0" borderId="89" xfId="0" applyFont="1" applyBorder="1" applyAlignment="1">
      <alignment horizontal="center" vertical="center"/>
    </xf>
    <xf numFmtId="0" fontId="11" fillId="13" borderId="0" xfId="0" applyFont="1" applyFill="1" applyBorder="1" applyAlignment="1">
      <alignment horizontal="center" vertical="center" textRotation="90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left" vertical="center"/>
    </xf>
    <xf numFmtId="43" fontId="2" fillId="3" borderId="24" xfId="1" applyFont="1" applyFill="1" applyBorder="1" applyAlignment="1">
      <alignment vertical="center" wrapText="1"/>
    </xf>
    <xf numFmtId="43" fontId="4" fillId="3" borderId="25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17" fillId="0" borderId="90" xfId="0" applyFont="1" applyBorder="1" applyAlignment="1">
      <alignment horizontal="center" vertical="center"/>
    </xf>
    <xf numFmtId="43" fontId="22" fillId="3" borderId="0" xfId="1" applyFont="1" applyFill="1" applyBorder="1" applyAlignment="1">
      <alignment vertical="center" wrapText="1"/>
    </xf>
    <xf numFmtId="43" fontId="2" fillId="3" borderId="0" xfId="1" applyFont="1" applyFill="1" applyBorder="1" applyAlignment="1">
      <alignment vertical="center" wrapText="1"/>
    </xf>
    <xf numFmtId="43" fontId="12" fillId="3" borderId="0" xfId="1" applyFont="1" applyFill="1" applyBorder="1" applyAlignment="1">
      <alignment vertical="center" wrapText="1"/>
    </xf>
    <xf numFmtId="43" fontId="4" fillId="3" borderId="0" xfId="1" applyFont="1" applyFill="1" applyBorder="1" applyAlignment="1">
      <alignment horizontal="center" vertical="center"/>
    </xf>
    <xf numFmtId="43" fontId="22" fillId="0" borderId="0" xfId="1" applyFont="1" applyFill="1" applyBorder="1" applyAlignment="1">
      <alignment vertical="center" wrapText="1"/>
    </xf>
    <xf numFmtId="43" fontId="2" fillId="0" borderId="0" xfId="1" applyFont="1" applyFill="1" applyBorder="1" applyAlignment="1">
      <alignment vertical="center" wrapText="1"/>
    </xf>
    <xf numFmtId="43" fontId="12" fillId="0" borderId="0" xfId="1" applyFont="1" applyFill="1" applyBorder="1" applyAlignment="1">
      <alignment vertical="center" wrapText="1"/>
    </xf>
    <xf numFmtId="43" fontId="4" fillId="0" borderId="0" xfId="1" applyFont="1" applyFill="1" applyBorder="1" applyAlignment="1">
      <alignment horizontal="center" vertical="center"/>
    </xf>
    <xf numFmtId="43" fontId="22" fillId="3" borderId="94" xfId="1" applyFont="1" applyFill="1" applyBorder="1" applyAlignment="1">
      <alignment vertical="center" wrapText="1"/>
    </xf>
    <xf numFmtId="43" fontId="2" fillId="3" borderId="95" xfId="1" applyFont="1" applyFill="1" applyBorder="1" applyAlignment="1">
      <alignment vertical="center" wrapText="1"/>
    </xf>
    <xf numFmtId="43" fontId="4" fillId="3" borderId="93" xfId="1" applyFont="1" applyFill="1" applyBorder="1" applyAlignment="1">
      <alignment horizontal="center" vertical="center"/>
    </xf>
    <xf numFmtId="43" fontId="22" fillId="3" borderId="29" xfId="1" applyFont="1" applyFill="1" applyBorder="1" applyAlignment="1">
      <alignment vertical="center" wrapText="1"/>
    </xf>
    <xf numFmtId="43" fontId="2" fillId="3" borderId="29" xfId="1" applyFont="1" applyFill="1" applyBorder="1" applyAlignment="1">
      <alignment vertical="center" wrapText="1"/>
    </xf>
    <xf numFmtId="2" fontId="11" fillId="2" borderId="96" xfId="0" applyNumberFormat="1" applyFont="1" applyFill="1" applyBorder="1" applyAlignment="1">
      <alignment horizontal="center" vertical="center"/>
    </xf>
    <xf numFmtId="0" fontId="11" fillId="2" borderId="99" xfId="0" applyFont="1" applyFill="1" applyBorder="1" applyAlignment="1">
      <alignment horizontal="center" vertical="center"/>
    </xf>
    <xf numFmtId="0" fontId="11" fillId="2" borderId="91" xfId="0" applyFont="1" applyFill="1" applyBorder="1" applyAlignment="1">
      <alignment horizontal="left" vertical="center" wrapText="1"/>
    </xf>
    <xf numFmtId="0" fontId="9" fillId="2" borderId="9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101" xfId="0" applyFont="1" applyFill="1" applyBorder="1" applyAlignment="1">
      <alignment horizontal="center"/>
    </xf>
    <xf numFmtId="0" fontId="9" fillId="6" borderId="103" xfId="0" applyFont="1" applyFill="1" applyBorder="1" applyAlignment="1">
      <alignment horizontal="left" vertical="center"/>
    </xf>
    <xf numFmtId="0" fontId="11" fillId="4" borderId="86" xfId="0" applyFont="1" applyFill="1" applyBorder="1" applyAlignment="1">
      <alignment horizontal="center" vertical="center" textRotation="90" wrapText="1"/>
    </xf>
    <xf numFmtId="0" fontId="22" fillId="5" borderId="29" xfId="0" applyFont="1" applyFill="1" applyBorder="1" applyAlignment="1">
      <alignment horizontal="justify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/>
    </xf>
    <xf numFmtId="0" fontId="11" fillId="2" borderId="98" xfId="0" applyFont="1" applyFill="1" applyBorder="1" applyAlignment="1">
      <alignment horizontal="center" vertical="center"/>
    </xf>
    <xf numFmtId="0" fontId="11" fillId="2" borderId="108" xfId="0" applyFont="1" applyFill="1" applyBorder="1" applyAlignment="1">
      <alignment horizontal="center" vertical="center"/>
    </xf>
    <xf numFmtId="0" fontId="11" fillId="2" borderId="109" xfId="0" applyFont="1" applyFill="1" applyBorder="1" applyAlignment="1">
      <alignment horizontal="left" vertical="center" wrapText="1"/>
    </xf>
    <xf numFmtId="0" fontId="9" fillId="2" borderId="110" xfId="0" applyFont="1" applyFill="1" applyBorder="1" applyAlignment="1">
      <alignment horizontal="left" vertical="center"/>
    </xf>
    <xf numFmtId="0" fontId="9" fillId="0" borderId="108" xfId="0" applyFont="1" applyFill="1" applyBorder="1" applyAlignment="1">
      <alignment horizontal="center"/>
    </xf>
    <xf numFmtId="0" fontId="9" fillId="6" borderId="110" xfId="0" applyFont="1" applyFill="1" applyBorder="1" applyAlignment="1">
      <alignment horizontal="left" vertical="center"/>
    </xf>
    <xf numFmtId="0" fontId="9" fillId="0" borderId="108" xfId="0" applyFont="1" applyFill="1" applyBorder="1" applyAlignment="1">
      <alignment horizontal="justify" vertical="top" wrapText="1"/>
    </xf>
    <xf numFmtId="0" fontId="9" fillId="0" borderId="110" xfId="0" applyFont="1" applyFill="1" applyBorder="1" applyAlignment="1">
      <alignment horizontal="left" vertical="center"/>
    </xf>
    <xf numFmtId="0" fontId="9" fillId="0" borderId="97" xfId="0" applyFont="1" applyFill="1" applyBorder="1" applyAlignment="1">
      <alignment horizontal="center"/>
    </xf>
    <xf numFmtId="0" fontId="11" fillId="9" borderId="99" xfId="0" applyFont="1" applyFill="1" applyBorder="1" applyAlignment="1">
      <alignment horizontal="center" vertical="center"/>
    </xf>
    <xf numFmtId="0" fontId="11" fillId="9" borderId="91" xfId="0" applyFont="1" applyFill="1" applyBorder="1" applyAlignment="1">
      <alignment horizontal="left" vertical="center" wrapText="1"/>
    </xf>
    <xf numFmtId="0" fontId="9" fillId="9" borderId="92" xfId="0" applyFont="1" applyFill="1" applyBorder="1" applyAlignment="1">
      <alignment horizontal="left" vertical="center"/>
    </xf>
    <xf numFmtId="0" fontId="22" fillId="5" borderId="91" xfId="0" applyFont="1" applyFill="1" applyBorder="1" applyAlignment="1">
      <alignment horizontal="justify" vertical="center" wrapText="1"/>
    </xf>
    <xf numFmtId="0" fontId="11" fillId="2" borderId="11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justify" vertical="center" wrapText="1"/>
    </xf>
    <xf numFmtId="2" fontId="12" fillId="5" borderId="25" xfId="0" applyNumberFormat="1" applyFont="1" applyFill="1" applyBorder="1" applyAlignment="1">
      <alignment horizontal="center" vertical="center"/>
    </xf>
    <xf numFmtId="0" fontId="11" fillId="2" borderId="9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 textRotation="90"/>
    </xf>
    <xf numFmtId="0" fontId="47" fillId="3" borderId="13" xfId="0" applyFont="1" applyFill="1" applyBorder="1" applyAlignment="1">
      <alignment vertical="center"/>
    </xf>
    <xf numFmtId="0" fontId="48" fillId="3" borderId="13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left" vertical="center"/>
    </xf>
    <xf numFmtId="43" fontId="12" fillId="14" borderId="9" xfId="1" applyFont="1" applyFill="1" applyBorder="1" applyAlignment="1">
      <alignment horizontal="center" vertical="center" wrapText="1"/>
    </xf>
    <xf numFmtId="43" fontId="12" fillId="14" borderId="33" xfId="1" applyFont="1" applyFill="1" applyBorder="1" applyAlignment="1">
      <alignment horizontal="center" vertical="center" wrapText="1"/>
    </xf>
    <xf numFmtId="164" fontId="12" fillId="14" borderId="30" xfId="1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21" fillId="0" borderId="2" xfId="0" applyFont="1" applyBorder="1" applyAlignment="1">
      <alignment horizontal="center"/>
    </xf>
    <xf numFmtId="43" fontId="2" fillId="3" borderId="93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2" fillId="3" borderId="0" xfId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43" fontId="2" fillId="3" borderId="25" xfId="1" applyFont="1" applyFill="1" applyBorder="1" applyAlignment="1">
      <alignment horizontal="center" vertical="center"/>
    </xf>
    <xf numFmtId="43" fontId="2" fillId="3" borderId="29" xfId="1" applyFont="1" applyFill="1" applyBorder="1" applyAlignment="1">
      <alignment horizontal="center" vertical="center"/>
    </xf>
    <xf numFmtId="0" fontId="17" fillId="0" borderId="87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43" fontId="47" fillId="3" borderId="1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22" fillId="12" borderId="29" xfId="0" applyFont="1" applyFill="1" applyBorder="1" applyAlignment="1">
      <alignment horizontal="center" vertical="center" wrapText="1"/>
    </xf>
    <xf numFmtId="2" fontId="22" fillId="12" borderId="29" xfId="0" applyNumberFormat="1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top" wrapText="1"/>
    </xf>
    <xf numFmtId="0" fontId="9" fillId="2" borderId="44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22" fillId="8" borderId="39" xfId="0" applyFont="1" applyFill="1" applyBorder="1" applyAlignment="1">
      <alignment horizontal="justify" vertical="center" wrapText="1"/>
    </xf>
    <xf numFmtId="0" fontId="2" fillId="8" borderId="39" xfId="0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2" fontId="0" fillId="2" borderId="45" xfId="0" applyNumberFormat="1" applyFill="1" applyBorder="1" applyAlignment="1">
      <alignment horizontal="center" vertical="center"/>
    </xf>
    <xf numFmtId="2" fontId="0" fillId="2" borderId="44" xfId="0" applyNumberFormat="1" applyFill="1" applyBorder="1" applyAlignment="1">
      <alignment horizontal="center" vertical="center"/>
    </xf>
    <xf numFmtId="2" fontId="0" fillId="2" borderId="44" xfId="0" applyNumberFormat="1" applyFill="1" applyBorder="1" applyAlignment="1">
      <alignment vertical="center"/>
    </xf>
    <xf numFmtId="2" fontId="0" fillId="2" borderId="30" xfId="0" applyNumberFormat="1" applyFill="1" applyBorder="1" applyAlignment="1">
      <alignment horizontal="center" vertical="center"/>
    </xf>
    <xf numFmtId="2" fontId="0" fillId="2" borderId="29" xfId="0" applyNumberFormat="1" applyFill="1" applyBorder="1" applyAlignment="1">
      <alignment horizontal="center" vertical="center"/>
    </xf>
    <xf numFmtId="2" fontId="0" fillId="2" borderId="64" xfId="0" applyNumberFormat="1" applyFill="1" applyBorder="1" applyAlignment="1">
      <alignment horizontal="center" vertical="center"/>
    </xf>
    <xf numFmtId="2" fontId="0" fillId="2" borderId="63" xfId="0" applyNumberFormat="1" applyFill="1" applyBorder="1" applyAlignment="1">
      <alignment horizontal="center" vertical="center"/>
    </xf>
    <xf numFmtId="2" fontId="5" fillId="12" borderId="2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2" borderId="4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4" fillId="8" borderId="39" xfId="0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2" fontId="4" fillId="8" borderId="39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vertical="center"/>
    </xf>
    <xf numFmtId="43" fontId="18" fillId="0" borderId="0" xfId="0" applyNumberFormat="1" applyFont="1" applyFill="1" applyBorder="1" applyAlignment="1">
      <alignment horizontal="right" vertical="center"/>
    </xf>
    <xf numFmtId="0" fontId="12" fillId="5" borderId="37" xfId="0" applyFont="1" applyFill="1" applyBorder="1" applyAlignment="1">
      <alignment vertical="center" wrapText="1"/>
    </xf>
    <xf numFmtId="0" fontId="12" fillId="5" borderId="38" xfId="0" applyFont="1" applyFill="1" applyBorder="1" applyAlignment="1">
      <alignment vertical="center" wrapText="1"/>
    </xf>
    <xf numFmtId="2" fontId="18" fillId="0" borderId="0" xfId="0" applyNumberFormat="1" applyFont="1" applyBorder="1" applyAlignment="1">
      <alignment vertical="center"/>
    </xf>
    <xf numFmtId="0" fontId="17" fillId="0" borderId="8" xfId="0" applyFont="1" applyBorder="1"/>
    <xf numFmtId="43" fontId="17" fillId="0" borderId="9" xfId="1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right" vertical="center"/>
    </xf>
    <xf numFmtId="43" fontId="17" fillId="0" borderId="8" xfId="1" applyFont="1" applyBorder="1" applyAlignment="1">
      <alignment horizontal="right" vertical="center"/>
    </xf>
    <xf numFmtId="43" fontId="17" fillId="0" borderId="9" xfId="1" applyFont="1" applyBorder="1" applyAlignment="1">
      <alignment vertical="center"/>
    </xf>
    <xf numFmtId="164" fontId="18" fillId="2" borderId="13" xfId="0" applyNumberFormat="1" applyFont="1" applyFill="1" applyBorder="1" applyAlignment="1">
      <alignment vertical="center"/>
    </xf>
    <xf numFmtId="43" fontId="17" fillId="0" borderId="9" xfId="1" applyFont="1" applyBorder="1" applyAlignment="1">
      <alignment horizontal="right" vertical="center"/>
    </xf>
    <xf numFmtId="43" fontId="18" fillId="2" borderId="13" xfId="0" applyNumberFormat="1" applyFont="1" applyFill="1" applyBorder="1" applyAlignment="1">
      <alignment horizontal="right" vertical="center"/>
    </xf>
    <xf numFmtId="164" fontId="18" fillId="2" borderId="13" xfId="0" applyNumberFormat="1" applyFont="1" applyFill="1" applyBorder="1" applyAlignment="1">
      <alignment horizontal="right" vertical="center"/>
    </xf>
    <xf numFmtId="2" fontId="18" fillId="2" borderId="13" xfId="0" applyNumberFormat="1" applyFont="1" applyFill="1" applyBorder="1" applyAlignment="1">
      <alignment horizontal="right" vertical="center"/>
    </xf>
    <xf numFmtId="43" fontId="18" fillId="2" borderId="15" xfId="0" applyNumberFormat="1" applyFont="1" applyFill="1" applyBorder="1" applyAlignment="1">
      <alignment horizontal="right" vertical="center"/>
    </xf>
    <xf numFmtId="165" fontId="18" fillId="2" borderId="1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13" borderId="0" xfId="0" applyFont="1" applyFill="1" applyBorder="1" applyAlignment="1">
      <alignment horizontal="center" vertical="center" textRotation="90"/>
    </xf>
    <xf numFmtId="43" fontId="12" fillId="3" borderId="29" xfId="1" applyFont="1" applyFill="1" applyBorder="1" applyAlignment="1">
      <alignment vertical="center" wrapText="1"/>
    </xf>
    <xf numFmtId="0" fontId="17" fillId="0" borderId="29" xfId="0" applyFont="1" applyBorder="1" applyAlignment="1">
      <alignment horizontal="center"/>
    </xf>
    <xf numFmtId="0" fontId="50" fillId="0" borderId="0" xfId="0" applyFont="1" applyBorder="1" applyAlignment="1">
      <alignment horizontal="center" vertical="center"/>
    </xf>
    <xf numFmtId="0" fontId="10" fillId="2" borderId="46" xfId="0" applyFont="1" applyFill="1" applyBorder="1" applyAlignment="1">
      <alignment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2" fontId="10" fillId="2" borderId="44" xfId="0" applyNumberFormat="1" applyFont="1" applyFill="1" applyBorder="1" applyAlignment="1">
      <alignment horizontal="center" vertical="center"/>
    </xf>
    <xf numFmtId="2" fontId="10" fillId="2" borderId="45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65" xfId="0" applyBorder="1" applyAlignment="1">
      <alignment horizontal="center" vertical="center"/>
    </xf>
    <xf numFmtId="0" fontId="9" fillId="0" borderId="65" xfId="0" applyFont="1" applyFill="1" applyBorder="1" applyAlignment="1">
      <alignment vertical="center"/>
    </xf>
    <xf numFmtId="0" fontId="0" fillId="0" borderId="65" xfId="0" applyBorder="1" applyAlignment="1">
      <alignment vertical="center"/>
    </xf>
    <xf numFmtId="0" fontId="9" fillId="0" borderId="66" xfId="0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left" vertical="center"/>
    </xf>
    <xf numFmtId="0" fontId="50" fillId="0" borderId="2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8" fillId="4" borderId="56" xfId="0" applyFont="1" applyFill="1" applyBorder="1" applyAlignment="1">
      <alignment horizontal="center" vertical="center" textRotation="90"/>
    </xf>
    <xf numFmtId="0" fontId="17" fillId="2" borderId="100" xfId="0" applyFont="1" applyFill="1" applyBorder="1" applyAlignment="1">
      <alignment horizontal="center"/>
    </xf>
    <xf numFmtId="0" fontId="17" fillId="2" borderId="91" xfId="0" applyFont="1" applyFill="1" applyBorder="1" applyAlignment="1">
      <alignment horizontal="center"/>
    </xf>
    <xf numFmtId="0" fontId="17" fillId="2" borderId="92" xfId="0" applyFont="1" applyFill="1" applyBorder="1" applyAlignment="1">
      <alignment horizontal="center"/>
    </xf>
    <xf numFmtId="0" fontId="52" fillId="0" borderId="47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53" fillId="0" borderId="8" xfId="0" applyFont="1" applyFill="1" applyBorder="1" applyAlignment="1">
      <alignment horizontal="center" vertical="center"/>
    </xf>
    <xf numFmtId="0" fontId="52" fillId="0" borderId="47" xfId="0" applyFont="1" applyFill="1" applyBorder="1" applyAlignment="1">
      <alignment horizontal="center" vertical="center" wrapText="1"/>
    </xf>
    <xf numFmtId="0" fontId="9" fillId="2" borderId="109" xfId="0" applyFont="1" applyFill="1" applyBorder="1" applyAlignment="1">
      <alignment horizontal="center"/>
    </xf>
    <xf numFmtId="0" fontId="9" fillId="2" borderId="100" xfId="0" applyFont="1" applyFill="1" applyBorder="1" applyAlignment="1">
      <alignment horizontal="center"/>
    </xf>
    <xf numFmtId="0" fontId="9" fillId="2" borderId="91" xfId="0" applyFont="1" applyFill="1" applyBorder="1" applyAlignment="1">
      <alignment horizontal="center"/>
    </xf>
    <xf numFmtId="0" fontId="9" fillId="2" borderId="92" xfId="0" applyFont="1" applyFill="1" applyBorder="1" applyAlignment="1">
      <alignment horizontal="center"/>
    </xf>
    <xf numFmtId="2" fontId="17" fillId="0" borderId="29" xfId="0" applyNumberFormat="1" applyFont="1" applyBorder="1" applyAlignment="1">
      <alignment horizontal="center"/>
    </xf>
    <xf numFmtId="2" fontId="17" fillId="0" borderId="30" xfId="0" applyNumberFormat="1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52" fillId="6" borderId="47" xfId="0" applyFont="1" applyFill="1" applyBorder="1" applyAlignment="1">
      <alignment horizontal="left" vertical="center" wrapText="1"/>
    </xf>
    <xf numFmtId="0" fontId="17" fillId="6" borderId="8" xfId="0" applyFont="1" applyFill="1" applyBorder="1" applyAlignment="1">
      <alignment horizontal="center"/>
    </xf>
    <xf numFmtId="0" fontId="21" fillId="6" borderId="8" xfId="0" applyFont="1" applyFill="1" applyBorder="1" applyAlignment="1">
      <alignment horizontal="center" vertical="center"/>
    </xf>
    <xf numFmtId="0" fontId="52" fillId="6" borderId="47" xfId="0" applyFont="1" applyFill="1" applyBorder="1" applyAlignment="1">
      <alignment horizontal="center" vertical="center" wrapText="1"/>
    </xf>
    <xf numFmtId="0" fontId="24" fillId="5" borderId="29" xfId="0" applyFont="1" applyFill="1" applyBorder="1" applyAlignment="1">
      <alignment horizontal="justify" vertical="center" wrapText="1"/>
    </xf>
    <xf numFmtId="0" fontId="24" fillId="5" borderId="29" xfId="0" applyFont="1" applyFill="1" applyBorder="1" applyAlignment="1">
      <alignment vertical="center"/>
    </xf>
    <xf numFmtId="0" fontId="11" fillId="5" borderId="29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center"/>
    </xf>
    <xf numFmtId="0" fontId="0" fillId="2" borderId="29" xfId="0" applyFont="1" applyFill="1" applyBorder="1"/>
    <xf numFmtId="0" fontId="12" fillId="5" borderId="43" xfId="0" applyFont="1" applyFill="1" applyBorder="1" applyAlignment="1">
      <alignment horizontal="center" vertical="center"/>
    </xf>
    <xf numFmtId="0" fontId="10" fillId="5" borderId="43" xfId="0" applyFont="1" applyFill="1" applyBorder="1"/>
    <xf numFmtId="0" fontId="0" fillId="7" borderId="8" xfId="0" applyFont="1" applyFill="1" applyBorder="1" applyAlignment="1">
      <alignment horizontal="left" vertical="center"/>
    </xf>
    <xf numFmtId="0" fontId="22" fillId="12" borderId="30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9" fillId="2" borderId="29" xfId="0" applyFont="1" applyFill="1" applyBorder="1" applyAlignment="1">
      <alignment horizontal="left" vertical="center"/>
    </xf>
    <xf numFmtId="0" fontId="22" fillId="12" borderId="9" xfId="0" applyFont="1" applyFill="1" applyBorder="1" applyAlignment="1">
      <alignment horizontal="left" vertical="center"/>
    </xf>
    <xf numFmtId="0" fontId="2" fillId="8" borderId="0" xfId="0" applyFont="1" applyFill="1" applyBorder="1" applyAlignment="1">
      <alignment horizontal="left" vertical="center"/>
    </xf>
    <xf numFmtId="0" fontId="9" fillId="5" borderId="39" xfId="0" applyFont="1" applyFill="1" applyBorder="1" applyAlignment="1">
      <alignment horizontal="center" vertical="center" wrapText="1"/>
    </xf>
    <xf numFmtId="0" fontId="12" fillId="5" borderId="3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 textRotation="90"/>
    </xf>
    <xf numFmtId="43" fontId="9" fillId="3" borderId="29" xfId="1" applyFont="1" applyFill="1" applyBorder="1" applyAlignment="1">
      <alignment vertical="center" wrapText="1"/>
    </xf>
    <xf numFmtId="43" fontId="12" fillId="3" borderId="29" xfId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3" fillId="0" borderId="109" xfId="0" applyFont="1" applyFill="1" applyBorder="1" applyAlignment="1">
      <alignment horizontal="center" vertical="center"/>
    </xf>
    <xf numFmtId="0" fontId="9" fillId="0" borderId="109" xfId="0" applyFont="1" applyFill="1" applyBorder="1" applyAlignment="1">
      <alignment horizontal="center"/>
    </xf>
    <xf numFmtId="0" fontId="9" fillId="0" borderId="111" xfId="0" applyFont="1" applyFill="1" applyBorder="1" applyAlignment="1">
      <alignment horizontal="center" vertical="center" wrapText="1"/>
    </xf>
    <xf numFmtId="0" fontId="17" fillId="6" borderId="109" xfId="0" applyFont="1" applyFill="1" applyBorder="1" applyAlignment="1">
      <alignment horizontal="center"/>
    </xf>
    <xf numFmtId="0" fontId="21" fillId="6" borderId="109" xfId="0" applyFont="1" applyFill="1" applyBorder="1" applyAlignment="1">
      <alignment horizontal="center" vertical="center"/>
    </xf>
    <xf numFmtId="0" fontId="52" fillId="6" borderId="111" xfId="0" applyFont="1" applyFill="1" applyBorder="1" applyAlignment="1">
      <alignment horizontal="center" vertical="center" wrapText="1"/>
    </xf>
    <xf numFmtId="0" fontId="52" fillId="6" borderId="2" xfId="0" applyFont="1" applyFill="1" applyBorder="1" applyAlignment="1">
      <alignment horizontal="left" vertical="center" wrapText="1"/>
    </xf>
    <xf numFmtId="0" fontId="21" fillId="6" borderId="2" xfId="0" applyFont="1" applyFill="1" applyBorder="1" applyAlignment="1">
      <alignment horizontal="center" vertical="center"/>
    </xf>
    <xf numFmtId="0" fontId="52" fillId="6" borderId="2" xfId="0" applyFont="1" applyFill="1" applyBorder="1" applyAlignment="1">
      <alignment horizontal="center" vertical="center" wrapText="1"/>
    </xf>
    <xf numFmtId="0" fontId="9" fillId="6" borderId="102" xfId="0" applyFont="1" applyFill="1" applyBorder="1" applyAlignment="1">
      <alignment horizontal="left" vertical="center" wrapText="1"/>
    </xf>
    <xf numFmtId="0" fontId="53" fillId="6" borderId="104" xfId="0" applyFont="1" applyFill="1" applyBorder="1" applyAlignment="1">
      <alignment horizontal="center" vertical="center"/>
    </xf>
    <xf numFmtId="0" fontId="9" fillId="6" borderId="104" xfId="0" applyFont="1" applyFill="1" applyBorder="1" applyAlignment="1">
      <alignment horizontal="center" vertical="center"/>
    </xf>
    <xf numFmtId="0" fontId="9" fillId="6" borderId="102" xfId="0" applyFont="1" applyFill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/>
    </xf>
    <xf numFmtId="0" fontId="17" fillId="2" borderId="29" xfId="0" applyFont="1" applyFill="1" applyBorder="1" applyAlignment="1">
      <alignment horizontal="center"/>
    </xf>
    <xf numFmtId="0" fontId="17" fillId="2" borderId="30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52" fillId="6" borderId="111" xfId="0" applyFont="1" applyFill="1" applyBorder="1" applyAlignment="1">
      <alignment horizontal="left" vertical="center" wrapText="1"/>
    </xf>
    <xf numFmtId="0" fontId="9" fillId="0" borderId="111" xfId="0" applyFont="1" applyFill="1" applyBorder="1" applyAlignment="1">
      <alignment horizontal="left" vertical="center" wrapText="1"/>
    </xf>
    <xf numFmtId="0" fontId="24" fillId="5" borderId="25" xfId="0" applyFont="1" applyFill="1" applyBorder="1" applyAlignment="1">
      <alignment horizontal="justify" vertical="center" wrapText="1"/>
    </xf>
    <xf numFmtId="0" fontId="11" fillId="5" borderId="25" xfId="0" applyFont="1" applyFill="1" applyBorder="1" applyAlignment="1">
      <alignment vertical="center"/>
    </xf>
    <xf numFmtId="0" fontId="11" fillId="5" borderId="25" xfId="0" applyFont="1" applyFill="1" applyBorder="1" applyAlignment="1">
      <alignment horizontal="center" vertical="center"/>
    </xf>
    <xf numFmtId="0" fontId="51" fillId="2" borderId="25" xfId="0" applyFont="1" applyFill="1" applyBorder="1" applyAlignment="1">
      <alignment horizontal="center"/>
    </xf>
    <xf numFmtId="0" fontId="51" fillId="2" borderId="29" xfId="0" applyFont="1" applyFill="1" applyBorder="1" applyAlignment="1">
      <alignment horizontal="center"/>
    </xf>
    <xf numFmtId="0" fontId="51" fillId="2" borderId="30" xfId="0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43" fontId="9" fillId="2" borderId="100" xfId="1" applyFont="1" applyFill="1" applyBorder="1" applyAlignment="1">
      <alignment horizontal="center"/>
    </xf>
    <xf numFmtId="43" fontId="9" fillId="2" borderId="114" xfId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51" fillId="2" borderId="109" xfId="0" applyFont="1" applyFill="1" applyBorder="1" applyAlignment="1">
      <alignment horizontal="center"/>
    </xf>
    <xf numFmtId="43" fontId="51" fillId="2" borderId="109" xfId="1" applyFont="1" applyFill="1" applyBorder="1" applyAlignment="1">
      <alignment horizontal="center"/>
    </xf>
    <xf numFmtId="43" fontId="51" fillId="2" borderId="110" xfId="1" applyFont="1" applyFill="1" applyBorder="1" applyAlignment="1">
      <alignment horizontal="center"/>
    </xf>
    <xf numFmtId="0" fontId="24" fillId="5" borderId="25" xfId="0" applyFont="1" applyFill="1" applyBorder="1" applyAlignment="1">
      <alignment vertical="center"/>
    </xf>
    <xf numFmtId="0" fontId="24" fillId="5" borderId="91" xfId="0" applyFont="1" applyFill="1" applyBorder="1" applyAlignment="1">
      <alignment horizontal="justify" vertical="center" wrapText="1"/>
    </xf>
    <xf numFmtId="0" fontId="24" fillId="5" borderId="91" xfId="0" applyFont="1" applyFill="1" applyBorder="1" applyAlignment="1">
      <alignment vertical="center"/>
    </xf>
    <xf numFmtId="0" fontId="11" fillId="5" borderId="91" xfId="0" applyFont="1" applyFill="1" applyBorder="1" applyAlignment="1">
      <alignment horizontal="center" vertical="center"/>
    </xf>
    <xf numFmtId="0" fontId="17" fillId="5" borderId="106" xfId="0" applyFont="1" applyFill="1" applyBorder="1" applyAlignment="1">
      <alignment horizontal="center"/>
    </xf>
    <xf numFmtId="2" fontId="11" fillId="5" borderId="91" xfId="0" applyNumberFormat="1" applyFont="1" applyFill="1" applyBorder="1" applyAlignment="1">
      <alignment horizontal="center" vertical="center"/>
    </xf>
    <xf numFmtId="2" fontId="11" fillId="5" borderId="92" xfId="0" applyNumberFormat="1" applyFont="1" applyFill="1" applyBorder="1" applyAlignment="1">
      <alignment horizontal="center" vertical="center"/>
    </xf>
    <xf numFmtId="0" fontId="9" fillId="9" borderId="100" xfId="0" applyFont="1" applyFill="1" applyBorder="1" applyAlignment="1">
      <alignment horizontal="center"/>
    </xf>
    <xf numFmtId="0" fontId="9" fillId="9" borderId="91" xfId="0" applyFont="1" applyFill="1" applyBorder="1" applyAlignment="1">
      <alignment horizontal="center"/>
    </xf>
    <xf numFmtId="0" fontId="11" fillId="5" borderId="29" xfId="0" applyFont="1" applyFill="1" applyBorder="1" applyAlignment="1">
      <alignment horizontal="justify" vertical="center" wrapText="1"/>
    </xf>
    <xf numFmtId="0" fontId="18" fillId="8" borderId="0" xfId="0" applyFont="1" applyFill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2" fontId="52" fillId="6" borderId="2" xfId="0" applyNumberFormat="1" applyFont="1" applyFill="1" applyBorder="1" applyAlignment="1">
      <alignment horizontal="center" vertical="center" wrapText="1"/>
    </xf>
    <xf numFmtId="2" fontId="52" fillId="6" borderId="3" xfId="0" applyNumberFormat="1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/>
    </xf>
    <xf numFmtId="2" fontId="17" fillId="2" borderId="3" xfId="0" applyNumberFormat="1" applyFont="1" applyFill="1" applyBorder="1" applyAlignment="1">
      <alignment horizontal="center"/>
    </xf>
    <xf numFmtId="2" fontId="9" fillId="2" borderId="91" xfId="0" applyNumberFormat="1" applyFont="1" applyFill="1" applyBorder="1" applyAlignment="1">
      <alignment horizontal="center"/>
    </xf>
    <xf numFmtId="2" fontId="9" fillId="2" borderId="92" xfId="0" applyNumberFormat="1" applyFont="1" applyFill="1" applyBorder="1" applyAlignment="1">
      <alignment horizontal="center"/>
    </xf>
    <xf numFmtId="2" fontId="52" fillId="6" borderId="47" xfId="0" applyNumberFormat="1" applyFont="1" applyFill="1" applyBorder="1" applyAlignment="1">
      <alignment horizontal="center" vertical="center" wrapText="1"/>
    </xf>
    <xf numFmtId="2" fontId="52" fillId="6" borderId="48" xfId="0" applyNumberFormat="1" applyFont="1" applyFill="1" applyBorder="1" applyAlignment="1">
      <alignment horizontal="center" vertical="center" wrapText="1"/>
    </xf>
    <xf numFmtId="2" fontId="9" fillId="6" borderId="102" xfId="0" applyNumberFormat="1" applyFont="1" applyFill="1" applyBorder="1" applyAlignment="1">
      <alignment horizontal="center" vertical="center" wrapText="1"/>
    </xf>
    <xf numFmtId="2" fontId="9" fillId="6" borderId="105" xfId="0" applyNumberFormat="1" applyFont="1" applyFill="1" applyBorder="1" applyAlignment="1">
      <alignment horizontal="center" vertical="center" wrapText="1"/>
    </xf>
    <xf numFmtId="2" fontId="11" fillId="5" borderId="29" xfId="0" applyNumberFormat="1" applyFont="1" applyFill="1" applyBorder="1" applyAlignment="1">
      <alignment horizontal="center" vertical="center"/>
    </xf>
    <xf numFmtId="2" fontId="9" fillId="0" borderId="47" xfId="0" applyNumberFormat="1" applyFont="1" applyFill="1" applyBorder="1" applyAlignment="1">
      <alignment horizontal="center" vertical="center" wrapText="1"/>
    </xf>
    <xf numFmtId="2" fontId="9" fillId="0" borderId="48" xfId="0" applyNumberFormat="1" applyFont="1" applyFill="1" applyBorder="1" applyAlignment="1">
      <alignment horizontal="center" vertical="center" wrapText="1"/>
    </xf>
    <xf numFmtId="2" fontId="9" fillId="2" borderId="109" xfId="0" applyNumberFormat="1" applyFont="1" applyFill="1" applyBorder="1" applyAlignment="1">
      <alignment horizontal="center"/>
    </xf>
    <xf numFmtId="2" fontId="9" fillId="2" borderId="110" xfId="0" applyNumberFormat="1" applyFont="1" applyFill="1" applyBorder="1" applyAlignment="1">
      <alignment horizontal="center"/>
    </xf>
    <xf numFmtId="2" fontId="52" fillId="6" borderId="111" xfId="0" applyNumberFormat="1" applyFont="1" applyFill="1" applyBorder="1" applyAlignment="1">
      <alignment horizontal="center" vertical="center" wrapText="1"/>
    </xf>
    <xf numFmtId="2" fontId="52" fillId="6" borderId="112" xfId="0" applyNumberFormat="1" applyFont="1" applyFill="1" applyBorder="1" applyAlignment="1">
      <alignment horizontal="center" vertical="center" wrapText="1"/>
    </xf>
    <xf numFmtId="2" fontId="9" fillId="0" borderId="111" xfId="0" applyNumberFormat="1" applyFont="1" applyFill="1" applyBorder="1" applyAlignment="1">
      <alignment horizontal="center" vertical="center" wrapText="1"/>
    </xf>
    <xf numFmtId="2" fontId="9" fillId="0" borderId="112" xfId="0" applyNumberFormat="1" applyFont="1" applyFill="1" applyBorder="1" applyAlignment="1">
      <alignment horizontal="center" vertical="center" wrapText="1"/>
    </xf>
    <xf numFmtId="2" fontId="11" fillId="5" borderId="25" xfId="0" applyNumberFormat="1" applyFont="1" applyFill="1" applyBorder="1" applyAlignment="1">
      <alignment horizontal="center" vertical="center"/>
    </xf>
    <xf numFmtId="2" fontId="52" fillId="0" borderId="47" xfId="0" applyNumberFormat="1" applyFont="1" applyFill="1" applyBorder="1" applyAlignment="1">
      <alignment horizontal="center" vertical="center" wrapText="1"/>
    </xf>
    <xf numFmtId="2" fontId="52" fillId="0" borderId="48" xfId="0" applyNumberFormat="1" applyFont="1" applyFill="1" applyBorder="1" applyAlignment="1">
      <alignment horizontal="center" vertical="center" wrapText="1"/>
    </xf>
    <xf numFmtId="2" fontId="17" fillId="2" borderId="91" xfId="0" applyNumberFormat="1" applyFont="1" applyFill="1" applyBorder="1" applyAlignment="1">
      <alignment horizontal="center"/>
    </xf>
    <xf numFmtId="2" fontId="17" fillId="2" borderId="92" xfId="0" applyNumberFormat="1" applyFont="1" applyFill="1" applyBorder="1" applyAlignment="1">
      <alignment horizontal="center"/>
    </xf>
    <xf numFmtId="2" fontId="17" fillId="2" borderId="29" xfId="0" applyNumberFormat="1" applyFont="1" applyFill="1" applyBorder="1" applyAlignment="1">
      <alignment horizontal="center"/>
    </xf>
    <xf numFmtId="2" fontId="17" fillId="2" borderId="30" xfId="0" applyNumberFormat="1" applyFont="1" applyFill="1" applyBorder="1" applyAlignment="1">
      <alignment horizontal="center"/>
    </xf>
    <xf numFmtId="2" fontId="11" fillId="5" borderId="55" xfId="0" applyNumberFormat="1" applyFont="1" applyFill="1" applyBorder="1" applyAlignment="1">
      <alignment horizontal="center" vertical="center"/>
    </xf>
    <xf numFmtId="2" fontId="9" fillId="9" borderId="91" xfId="0" applyNumberFormat="1" applyFont="1" applyFill="1" applyBorder="1" applyAlignment="1">
      <alignment horizontal="center"/>
    </xf>
    <xf numFmtId="2" fontId="9" fillId="9" borderId="92" xfId="0" applyNumberFormat="1" applyFont="1" applyFill="1" applyBorder="1" applyAlignment="1">
      <alignment horizontal="center"/>
    </xf>
    <xf numFmtId="2" fontId="11" fillId="5" borderId="30" xfId="0" applyNumberFormat="1" applyFont="1" applyFill="1" applyBorder="1" applyAlignment="1">
      <alignment horizontal="center" vertical="center"/>
    </xf>
    <xf numFmtId="2" fontId="18" fillId="8" borderId="0" xfId="0" applyNumberFormat="1" applyFont="1" applyFill="1" applyAlignment="1">
      <alignment horizontal="center" vertical="center"/>
    </xf>
    <xf numFmtId="0" fontId="4" fillId="2" borderId="82" xfId="0" applyFont="1" applyFill="1" applyBorder="1" applyAlignment="1">
      <alignment horizontal="left" vertical="center"/>
    </xf>
    <xf numFmtId="0" fontId="0" fillId="2" borderId="82" xfId="0" applyFont="1" applyFill="1" applyBorder="1"/>
    <xf numFmtId="0" fontId="0" fillId="2" borderId="83" xfId="0" applyFont="1" applyFill="1" applyBorder="1" applyAlignment="1">
      <alignment horizontal="center"/>
    </xf>
    <xf numFmtId="2" fontId="2" fillId="7" borderId="8" xfId="0" applyNumberFormat="1" applyFont="1" applyFill="1" applyBorder="1" applyAlignment="1">
      <alignment horizontal="center" vertical="center"/>
    </xf>
    <xf numFmtId="2" fontId="2" fillId="7" borderId="9" xfId="0" applyNumberFormat="1" applyFont="1" applyFill="1" applyBorder="1" applyAlignment="1">
      <alignment horizontal="center" vertical="center"/>
    </xf>
    <xf numFmtId="2" fontId="0" fillId="2" borderId="44" xfId="0" applyNumberFormat="1" applyFont="1" applyFill="1" applyBorder="1"/>
    <xf numFmtId="2" fontId="0" fillId="2" borderId="45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 vertical="center"/>
    </xf>
    <xf numFmtId="2" fontId="12" fillId="5" borderId="52" xfId="0" applyNumberFormat="1" applyFont="1" applyFill="1" applyBorder="1" applyAlignment="1">
      <alignment horizontal="center" vertical="center"/>
    </xf>
    <xf numFmtId="2" fontId="12" fillId="5" borderId="37" xfId="0" applyNumberFormat="1" applyFont="1" applyFill="1" applyBorder="1" applyAlignment="1">
      <alignment horizontal="center" vertical="center"/>
    </xf>
    <xf numFmtId="2" fontId="26" fillId="0" borderId="8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2" fontId="0" fillId="0" borderId="8" xfId="0" applyNumberFormat="1" applyFont="1" applyFill="1" applyBorder="1" applyAlignment="1">
      <alignment horizontal="center" vertical="center" wrapText="1"/>
    </xf>
    <xf numFmtId="2" fontId="0" fillId="0" borderId="9" xfId="0" applyNumberFormat="1" applyFont="1" applyFill="1" applyBorder="1" applyAlignment="1">
      <alignment horizontal="center" vertical="center" wrapText="1"/>
    </xf>
    <xf numFmtId="2" fontId="12" fillId="5" borderId="23" xfId="0" applyNumberFormat="1" applyFont="1" applyFill="1" applyBorder="1" applyAlignment="1">
      <alignment horizontal="center" vertical="center"/>
    </xf>
    <xf numFmtId="2" fontId="12" fillId="5" borderId="32" xfId="0" applyNumberFormat="1" applyFont="1" applyFill="1" applyBorder="1" applyAlignment="1">
      <alignment horizontal="center" vertical="center"/>
    </xf>
    <xf numFmtId="2" fontId="0" fillId="2" borderId="82" xfId="0" applyNumberFormat="1" applyFont="1" applyFill="1" applyBorder="1"/>
    <xf numFmtId="2" fontId="0" fillId="2" borderId="83" xfId="0" applyNumberFormat="1" applyFont="1" applyFill="1" applyBorder="1" applyAlignment="1">
      <alignment horizontal="center"/>
    </xf>
    <xf numFmtId="2" fontId="0" fillId="2" borderId="29" xfId="0" applyNumberFormat="1" applyFont="1" applyFill="1" applyBorder="1"/>
    <xf numFmtId="2" fontId="0" fillId="2" borderId="30" xfId="0" applyNumberFormat="1" applyFont="1" applyFill="1" applyBorder="1" applyAlignment="1">
      <alignment horizontal="center"/>
    </xf>
    <xf numFmtId="2" fontId="29" fillId="0" borderId="8" xfId="0" applyNumberFormat="1" applyFont="1" applyFill="1" applyBorder="1" applyAlignment="1">
      <alignment horizontal="center" vertical="center" wrapText="1"/>
    </xf>
    <xf numFmtId="2" fontId="12" fillId="5" borderId="43" xfId="0" applyNumberFormat="1" applyFont="1" applyFill="1" applyBorder="1" applyAlignment="1">
      <alignment horizontal="center" vertical="center"/>
    </xf>
    <xf numFmtId="2" fontId="12" fillId="5" borderId="60" xfId="0" applyNumberFormat="1" applyFont="1" applyFill="1" applyBorder="1" applyAlignment="1">
      <alignment horizontal="center" vertical="center"/>
    </xf>
    <xf numFmtId="2" fontId="12" fillId="5" borderId="57" xfId="0" applyNumberFormat="1" applyFont="1" applyFill="1" applyBorder="1" applyAlignment="1">
      <alignment horizontal="center" vertical="center"/>
    </xf>
    <xf numFmtId="2" fontId="31" fillId="8" borderId="8" xfId="0" applyNumberFormat="1" applyFont="1" applyFill="1" applyBorder="1" applyAlignment="1">
      <alignment horizontal="center" vertical="center" wrapText="1"/>
    </xf>
    <xf numFmtId="1" fontId="31" fillId="8" borderId="8" xfId="0" applyNumberFormat="1" applyFont="1" applyFill="1" applyBorder="1" applyAlignment="1">
      <alignment horizontal="center" vertical="center" wrapText="1"/>
    </xf>
    <xf numFmtId="0" fontId="56" fillId="0" borderId="0" xfId="0" applyFont="1"/>
    <xf numFmtId="0" fontId="56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2" fontId="4" fillId="3" borderId="29" xfId="1" applyNumberFormat="1" applyFont="1" applyFill="1" applyBorder="1" applyAlignment="1">
      <alignment vertical="center"/>
    </xf>
    <xf numFmtId="43" fontId="57" fillId="3" borderId="13" xfId="0" applyNumberFormat="1" applyFont="1" applyFill="1" applyBorder="1" applyAlignment="1">
      <alignment horizontal="center" vertical="center"/>
    </xf>
    <xf numFmtId="2" fontId="0" fillId="0" borderId="0" xfId="0" applyNumberFormat="1" applyAlignment="1"/>
    <xf numFmtId="2" fontId="0" fillId="0" borderId="0" xfId="0" applyNumberFormat="1" applyBorder="1" applyAlignment="1"/>
    <xf numFmtId="2" fontId="17" fillId="0" borderId="2" xfId="0" applyNumberFormat="1" applyFont="1" applyBorder="1" applyAlignment="1"/>
    <xf numFmtId="2" fontId="17" fillId="0" borderId="3" xfId="0" applyNumberFormat="1" applyFont="1" applyBorder="1" applyAlignment="1"/>
    <xf numFmtId="2" fontId="17" fillId="0" borderId="2" xfId="0" applyNumberFormat="1" applyFont="1" applyBorder="1" applyAlignment="1">
      <alignment vertical="center"/>
    </xf>
    <xf numFmtId="2" fontId="17" fillId="0" borderId="3" xfId="0" applyNumberFormat="1" applyFont="1" applyBorder="1" applyAlignment="1">
      <alignment vertical="center"/>
    </xf>
    <xf numFmtId="2" fontId="12" fillId="14" borderId="30" xfId="1" applyNumberFormat="1" applyFont="1" applyFill="1" applyBorder="1" applyAlignment="1">
      <alignment vertical="center" wrapText="1"/>
    </xf>
    <xf numFmtId="2" fontId="17" fillId="0" borderId="21" xfId="0" applyNumberFormat="1" applyFont="1" applyBorder="1" applyAlignment="1">
      <alignment vertical="center"/>
    </xf>
    <xf numFmtId="2" fontId="17" fillId="0" borderId="28" xfId="0" applyNumberFormat="1" applyFont="1" applyBorder="1" applyAlignment="1">
      <alignment vertical="center"/>
    </xf>
    <xf numFmtId="2" fontId="4" fillId="3" borderId="93" xfId="1" applyNumberFormat="1" applyFont="1" applyFill="1" applyBorder="1" applyAlignment="1">
      <alignment vertical="center"/>
    </xf>
    <xf numFmtId="2" fontId="17" fillId="2" borderId="2" xfId="0" applyNumberFormat="1" applyFont="1" applyFill="1" applyBorder="1" applyAlignment="1"/>
    <xf numFmtId="2" fontId="17" fillId="2" borderId="3" xfId="0" applyNumberFormat="1" applyFont="1" applyFill="1" applyBorder="1" applyAlignment="1"/>
    <xf numFmtId="2" fontId="4" fillId="3" borderId="25" xfId="1" applyNumberFormat="1" applyFont="1" applyFill="1" applyBorder="1" applyAlignment="1">
      <alignment vertical="center"/>
    </xf>
    <xf numFmtId="2" fontId="9" fillId="0" borderId="2" xfId="0" applyNumberFormat="1" applyFont="1" applyFill="1" applyBorder="1" applyAlignment="1">
      <alignment vertical="center" wrapText="1"/>
    </xf>
    <xf numFmtId="2" fontId="9" fillId="0" borderId="3" xfId="0" applyNumberFormat="1" applyFont="1" applyFill="1" applyBorder="1" applyAlignment="1">
      <alignment vertical="center" wrapText="1"/>
    </xf>
    <xf numFmtId="2" fontId="9" fillId="0" borderId="8" xfId="0" applyNumberFormat="1" applyFont="1" applyFill="1" applyBorder="1" applyAlignment="1">
      <alignment vertical="center" wrapText="1"/>
    </xf>
    <xf numFmtId="2" fontId="9" fillId="0" borderId="9" xfId="0" applyNumberFormat="1" applyFont="1" applyFill="1" applyBorder="1" applyAlignment="1">
      <alignment vertical="center" wrapText="1"/>
    </xf>
    <xf numFmtId="2" fontId="4" fillId="0" borderId="0" xfId="1" applyNumberFormat="1" applyFont="1" applyFill="1" applyBorder="1" applyAlignment="1">
      <alignment vertical="center"/>
    </xf>
    <xf numFmtId="2" fontId="4" fillId="3" borderId="0" xfId="1" applyNumberFormat="1" applyFont="1" applyFill="1" applyBorder="1" applyAlignment="1">
      <alignment vertical="center"/>
    </xf>
    <xf numFmtId="2" fontId="12" fillId="3" borderId="29" xfId="1" applyNumberFormat="1" applyFont="1" applyFill="1" applyBorder="1" applyAlignment="1">
      <alignment vertical="center"/>
    </xf>
    <xf numFmtId="2" fontId="17" fillId="0" borderId="89" xfId="0" applyNumberFormat="1" applyFont="1" applyBorder="1" applyAlignment="1">
      <alignment vertical="center"/>
    </xf>
    <xf numFmtId="2" fontId="17" fillId="0" borderId="87" xfId="0" applyNumberFormat="1" applyFont="1" applyBorder="1" applyAlignment="1">
      <alignment vertical="center"/>
    </xf>
    <xf numFmtId="2" fontId="17" fillId="0" borderId="22" xfId="0" applyNumberFormat="1" applyFont="1" applyBorder="1" applyAlignment="1">
      <alignment vertical="center"/>
    </xf>
    <xf numFmtId="2" fontId="17" fillId="0" borderId="90" xfId="0" applyNumberFormat="1" applyFont="1" applyBorder="1" applyAlignment="1">
      <alignment vertical="center"/>
    </xf>
    <xf numFmtId="2" fontId="17" fillId="0" borderId="0" xfId="1" applyNumberFormat="1" applyFont="1" applyFill="1" applyBorder="1" applyAlignment="1">
      <alignment vertical="center"/>
    </xf>
    <xf numFmtId="2" fontId="57" fillId="3" borderId="13" xfId="0" applyNumberFormat="1" applyFont="1" applyFill="1" applyBorder="1" applyAlignment="1">
      <alignment vertical="center"/>
    </xf>
    <xf numFmtId="2" fontId="17" fillId="0" borderId="0" xfId="0" applyNumberFormat="1" applyFont="1" applyAlignment="1"/>
    <xf numFmtId="2" fontId="17" fillId="0" borderId="0" xfId="0" applyNumberFormat="1" applyFont="1" applyBorder="1" applyAlignment="1"/>
    <xf numFmtId="0" fontId="11" fillId="4" borderId="0" xfId="0" applyFont="1" applyFill="1" applyBorder="1" applyAlignment="1">
      <alignment horizontal="center" vertical="center" textRotation="90" wrapText="1"/>
    </xf>
    <xf numFmtId="0" fontId="34" fillId="4" borderId="24" xfId="0" applyFont="1" applyFill="1" applyBorder="1" applyAlignment="1">
      <alignment horizontal="center" vertical="center" textRotation="90"/>
    </xf>
    <xf numFmtId="0" fontId="13" fillId="0" borderId="35" xfId="0" applyFont="1" applyBorder="1" applyAlignment="1">
      <alignment horizontal="center" vertical="center" wrapText="1"/>
    </xf>
    <xf numFmtId="0" fontId="13" fillId="0" borderId="35" xfId="0" applyFont="1" applyBorder="1" applyAlignment="1">
      <alignment vertical="top" wrapText="1"/>
    </xf>
    <xf numFmtId="0" fontId="11" fillId="0" borderId="122" xfId="0" applyFont="1" applyFill="1" applyBorder="1" applyAlignment="1">
      <alignment horizontal="center" vertical="center"/>
    </xf>
    <xf numFmtId="0" fontId="58" fillId="0" borderId="35" xfId="0" applyFont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textRotation="90"/>
    </xf>
    <xf numFmtId="0" fontId="11" fillId="4" borderId="0" xfId="0" applyFont="1" applyFill="1" applyBorder="1" applyAlignment="1">
      <alignment horizontal="center" vertical="center" textRotation="90" wrapText="1"/>
    </xf>
    <xf numFmtId="0" fontId="4" fillId="3" borderId="6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9" fillId="0" borderId="114" xfId="0" applyFont="1" applyFill="1" applyBorder="1" applyAlignment="1">
      <alignment horizontal="left" vertical="center"/>
    </xf>
    <xf numFmtId="0" fontId="9" fillId="0" borderId="100" xfId="0" applyFont="1" applyFill="1" applyBorder="1" applyAlignment="1">
      <alignment horizontal="center"/>
    </xf>
    <xf numFmtId="0" fontId="53" fillId="0" borderId="100" xfId="0" applyFont="1" applyFill="1" applyBorder="1" applyAlignment="1">
      <alignment horizontal="center" vertical="center"/>
    </xf>
    <xf numFmtId="0" fontId="9" fillId="0" borderId="100" xfId="0" applyFont="1" applyFill="1" applyBorder="1" applyAlignment="1">
      <alignment horizontal="center" vertical="center"/>
    </xf>
    <xf numFmtId="0" fontId="11" fillId="2" borderId="92" xfId="0" applyFont="1" applyFill="1" applyBorder="1" applyAlignment="1">
      <alignment horizontal="left" vertical="center"/>
    </xf>
    <xf numFmtId="0" fontId="11" fillId="2" borderId="30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justify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/>
    </xf>
    <xf numFmtId="0" fontId="58" fillId="0" borderId="35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vertical="center" wrapText="1"/>
    </xf>
    <xf numFmtId="0" fontId="11" fillId="0" borderId="29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 wrapText="1"/>
    </xf>
    <xf numFmtId="2" fontId="17" fillId="0" borderId="30" xfId="0" applyNumberFormat="1" applyFont="1" applyFill="1" applyBorder="1" applyAlignment="1">
      <alignment horizontal="left" vertical="center"/>
    </xf>
    <xf numFmtId="0" fontId="22" fillId="12" borderId="8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justify" vertical="center" wrapText="1"/>
    </xf>
    <xf numFmtId="0" fontId="11" fillId="2" borderId="8" xfId="0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center"/>
    </xf>
    <xf numFmtId="2" fontId="17" fillId="2" borderId="8" xfId="0" applyNumberFormat="1" applyFont="1" applyFill="1" applyBorder="1" applyAlignment="1"/>
    <xf numFmtId="2" fontId="17" fillId="2" borderId="9" xfId="0" applyNumberFormat="1" applyFont="1" applyFill="1" applyBorder="1" applyAlignment="1"/>
    <xf numFmtId="0" fontId="59" fillId="7" borderId="41" xfId="0" applyFont="1" applyFill="1" applyBorder="1" applyAlignment="1">
      <alignment horizontal="center" vertical="center"/>
    </xf>
    <xf numFmtId="0" fontId="60" fillId="7" borderId="42" xfId="0" applyFont="1" applyFill="1" applyBorder="1"/>
    <xf numFmtId="0" fontId="60" fillId="7" borderId="42" xfId="0" applyFont="1" applyFill="1" applyBorder="1" applyAlignment="1">
      <alignment horizontal="left" vertical="center"/>
    </xf>
    <xf numFmtId="0" fontId="59" fillId="7" borderId="42" xfId="0" applyFont="1" applyFill="1" applyBorder="1" applyAlignment="1">
      <alignment horizontal="center" vertical="center"/>
    </xf>
    <xf numFmtId="0" fontId="60" fillId="7" borderId="42" xfId="0" applyFont="1" applyFill="1" applyBorder="1" applyAlignment="1">
      <alignment horizontal="center"/>
    </xf>
    <xf numFmtId="2" fontId="59" fillId="7" borderId="42" xfId="0" applyNumberFormat="1" applyFont="1" applyFill="1" applyBorder="1" applyAlignment="1">
      <alignment vertical="center"/>
    </xf>
    <xf numFmtId="2" fontId="59" fillId="7" borderId="96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2" fontId="9" fillId="0" borderId="8" xfId="0" applyNumberFormat="1" applyFont="1" applyBorder="1" applyAlignment="1"/>
    <xf numFmtId="2" fontId="9" fillId="0" borderId="9" xfId="0" applyNumberFormat="1" applyFont="1" applyBorder="1" applyAlignment="1"/>
    <xf numFmtId="0" fontId="11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2" fontId="9" fillId="2" borderId="8" xfId="0" applyNumberFormat="1" applyFont="1" applyFill="1" applyBorder="1" applyAlignment="1"/>
    <xf numFmtId="2" fontId="9" fillId="2" borderId="9" xfId="0" applyNumberFormat="1" applyFont="1" applyFill="1" applyBorder="1" applyAlignment="1"/>
    <xf numFmtId="0" fontId="1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 applyAlignment="1"/>
    <xf numFmtId="2" fontId="9" fillId="0" borderId="3" xfId="0" applyNumberFormat="1" applyFont="1" applyBorder="1" applyAlignment="1"/>
    <xf numFmtId="43" fontId="22" fillId="3" borderId="9" xfId="1" applyFont="1" applyFill="1" applyBorder="1" applyAlignment="1">
      <alignment horizontal="justify" vertical="center" wrapText="1"/>
    </xf>
    <xf numFmtId="43" fontId="2" fillId="3" borderId="33" xfId="1" applyFont="1" applyFill="1" applyBorder="1" applyAlignment="1">
      <alignment horizontal="justify" vertical="center" wrapText="1"/>
    </xf>
    <xf numFmtId="164" fontId="10" fillId="3" borderId="30" xfId="1" applyNumberFormat="1" applyFont="1" applyFill="1" applyBorder="1" applyAlignment="1">
      <alignment horizontal="center" vertical="center" wrapText="1"/>
    </xf>
    <xf numFmtId="2" fontId="12" fillId="3" borderId="33" xfId="1" applyNumberFormat="1" applyFont="1" applyFill="1" applyBorder="1" applyAlignment="1">
      <alignment horizontal="center" vertical="center" wrapText="1"/>
    </xf>
    <xf numFmtId="2" fontId="12" fillId="3" borderId="33" xfId="1" applyNumberFormat="1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center"/>
    </xf>
    <xf numFmtId="0" fontId="53" fillId="0" borderId="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2" fontId="17" fillId="2" borderId="8" xfId="0" applyNumberFormat="1" applyFont="1" applyFill="1" applyBorder="1" applyAlignment="1">
      <alignment horizontal="center"/>
    </xf>
    <xf numFmtId="2" fontId="17" fillId="2" borderId="9" xfId="0" applyNumberFormat="1" applyFont="1" applyFill="1" applyBorder="1" applyAlignment="1">
      <alignment horizontal="center"/>
    </xf>
    <xf numFmtId="2" fontId="59" fillId="7" borderId="4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44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center" vertical="center"/>
    </xf>
    <xf numFmtId="0" fontId="61" fillId="0" borderId="8" xfId="0" applyFont="1" applyFill="1" applyBorder="1" applyAlignment="1">
      <alignment horizontal="center" vertical="center"/>
    </xf>
    <xf numFmtId="2" fontId="9" fillId="0" borderId="29" xfId="0" applyNumberFormat="1" applyFont="1" applyFill="1" applyBorder="1" applyAlignment="1">
      <alignment horizontal="center" vertical="center"/>
    </xf>
    <xf numFmtId="2" fontId="10" fillId="0" borderId="29" xfId="0" applyNumberFormat="1" applyFont="1" applyFill="1" applyBorder="1" applyAlignment="1">
      <alignment horizontal="center" vertical="center"/>
    </xf>
    <xf numFmtId="2" fontId="10" fillId="0" borderId="30" xfId="0" applyNumberFormat="1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 wrapText="1"/>
    </xf>
    <xf numFmtId="2" fontId="5" fillId="12" borderId="25" xfId="0" applyNumberFormat="1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vertical="center"/>
    </xf>
    <xf numFmtId="2" fontId="12" fillId="5" borderId="39" xfId="0" applyNumberFormat="1" applyFont="1" applyFill="1" applyBorder="1" applyAlignment="1">
      <alignment vertical="center"/>
    </xf>
    <xf numFmtId="0" fontId="18" fillId="3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textRotation="90"/>
    </xf>
    <xf numFmtId="0" fontId="8" fillId="4" borderId="0" xfId="0" applyFont="1" applyFill="1" applyBorder="1" applyAlignment="1">
      <alignment horizontal="center" vertical="center" textRotation="90"/>
    </xf>
    <xf numFmtId="2" fontId="18" fillId="3" borderId="15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12" fillId="3" borderId="9" xfId="1" applyFont="1" applyFill="1" applyBorder="1" applyAlignment="1">
      <alignment vertical="center" wrapText="1"/>
    </xf>
    <xf numFmtId="43" fontId="12" fillId="3" borderId="7" xfId="1" applyFont="1" applyFill="1" applyBorder="1" applyAlignment="1">
      <alignment vertical="center" wrapText="1"/>
    </xf>
    <xf numFmtId="0" fontId="8" fillId="4" borderId="31" xfId="0" applyFont="1" applyFill="1" applyBorder="1" applyAlignment="1">
      <alignment horizontal="center" vertical="center" textRotation="90"/>
    </xf>
    <xf numFmtId="0" fontId="8" fillId="4" borderId="24" xfId="0" applyFont="1" applyFill="1" applyBorder="1" applyAlignment="1">
      <alignment horizontal="center" vertical="center" textRotation="90"/>
    </xf>
    <xf numFmtId="43" fontId="12" fillId="3" borderId="32" xfId="1" applyFont="1" applyFill="1" applyBorder="1" applyAlignment="1">
      <alignment vertical="center" wrapText="1"/>
    </xf>
    <xf numFmtId="43" fontId="12" fillId="3" borderId="31" xfId="1" applyFont="1" applyFill="1" applyBorder="1" applyAlignment="1">
      <alignment vertical="center" wrapText="1"/>
    </xf>
    <xf numFmtId="43" fontId="12" fillId="3" borderId="29" xfId="1" applyFont="1" applyFill="1" applyBorder="1" applyAlignment="1">
      <alignment vertical="center" wrapText="1"/>
    </xf>
    <xf numFmtId="0" fontId="11" fillId="13" borderId="0" xfId="0" applyFont="1" applyFill="1" applyBorder="1" applyAlignment="1">
      <alignment horizontal="center" vertical="center" textRotation="90"/>
    </xf>
    <xf numFmtId="43" fontId="12" fillId="3" borderId="30" xfId="1" applyFont="1" applyFill="1" applyBorder="1" applyAlignment="1">
      <alignment vertical="center" wrapText="1"/>
    </xf>
    <xf numFmtId="43" fontId="12" fillId="3" borderId="33" xfId="1" applyFont="1" applyFill="1" applyBorder="1" applyAlignment="1">
      <alignment vertical="center" wrapText="1"/>
    </xf>
    <xf numFmtId="0" fontId="12" fillId="4" borderId="11" xfId="0" applyFont="1" applyFill="1" applyBorder="1" applyAlignment="1">
      <alignment horizontal="center" vertical="center" textRotation="90"/>
    </xf>
    <xf numFmtId="0" fontId="12" fillId="4" borderId="0" xfId="0" applyFont="1" applyFill="1" applyBorder="1" applyAlignment="1">
      <alignment horizontal="center" vertical="center" textRotation="90"/>
    </xf>
    <xf numFmtId="0" fontId="0" fillId="3" borderId="0" xfId="0" applyFill="1" applyAlignment="1">
      <alignment horizontal="center"/>
    </xf>
    <xf numFmtId="0" fontId="0" fillId="3" borderId="12" xfId="0" applyFill="1" applyBorder="1" applyAlignment="1">
      <alignment horizontal="center"/>
    </xf>
    <xf numFmtId="0" fontId="18" fillId="3" borderId="13" xfId="0" applyFont="1" applyFill="1" applyBorder="1" applyAlignment="1">
      <alignment horizontal="left" vertical="center"/>
    </xf>
    <xf numFmtId="0" fontId="18" fillId="3" borderId="18" xfId="0" applyFont="1" applyFill="1" applyBorder="1" applyAlignment="1">
      <alignment horizontal="center" vertical="center"/>
    </xf>
    <xf numFmtId="0" fontId="12" fillId="4" borderId="56" xfId="0" applyFont="1" applyFill="1" applyBorder="1" applyAlignment="1">
      <alignment horizontal="center" vertical="center" textRotation="90"/>
    </xf>
    <xf numFmtId="0" fontId="8" fillId="4" borderId="33" xfId="0" applyFont="1" applyFill="1" applyBorder="1" applyAlignment="1">
      <alignment horizontal="center" vertical="center" textRotation="90"/>
    </xf>
    <xf numFmtId="43" fontId="12" fillId="3" borderId="94" xfId="1" applyFont="1" applyFill="1" applyBorder="1" applyAlignment="1">
      <alignment vertical="center" wrapText="1"/>
    </xf>
    <xf numFmtId="43" fontId="12" fillId="3" borderId="95" xfId="1" applyFont="1" applyFill="1" applyBorder="1" applyAlignment="1">
      <alignment vertical="center" wrapText="1"/>
    </xf>
    <xf numFmtId="43" fontId="11" fillId="3" borderId="9" xfId="1" applyFont="1" applyFill="1" applyBorder="1" applyAlignment="1">
      <alignment horizontal="center" vertical="center" wrapText="1"/>
    </xf>
    <xf numFmtId="43" fontId="11" fillId="3" borderId="7" xfId="1" applyFont="1" applyFill="1" applyBorder="1" applyAlignment="1">
      <alignment horizontal="center" vertical="center" wrapText="1"/>
    </xf>
    <xf numFmtId="43" fontId="12" fillId="14" borderId="9" xfId="1" applyFont="1" applyFill="1" applyBorder="1" applyAlignment="1">
      <alignment horizontal="center" vertical="center" wrapText="1"/>
    </xf>
    <xf numFmtId="43" fontId="12" fillId="14" borderId="7" xfId="1" applyFont="1" applyFill="1" applyBorder="1" applyAlignment="1">
      <alignment horizontal="center" vertical="center" wrapText="1"/>
    </xf>
    <xf numFmtId="0" fontId="8" fillId="4" borderId="117" xfId="0" applyFont="1" applyFill="1" applyBorder="1" applyAlignment="1">
      <alignment horizontal="center" vertical="center" textRotation="90"/>
    </xf>
    <xf numFmtId="0" fontId="58" fillId="0" borderId="35" xfId="0" applyFont="1" applyBorder="1" applyAlignment="1">
      <alignment horizontal="center" vertical="center" wrapText="1"/>
    </xf>
    <xf numFmtId="0" fontId="18" fillId="8" borderId="0" xfId="0" applyFont="1" applyFill="1" applyAlignment="1">
      <alignment horizontal="center" vertical="center"/>
    </xf>
    <xf numFmtId="0" fontId="11" fillId="4" borderId="6" xfId="0" applyFont="1" applyFill="1" applyBorder="1" applyAlignment="1">
      <alignment horizontal="center" vertical="center" textRotation="90" wrapText="1"/>
    </xf>
    <xf numFmtId="0" fontId="11" fillId="5" borderId="92" xfId="0" applyFont="1" applyFill="1" applyBorder="1" applyAlignment="1">
      <alignment horizontal="center" vertical="center" wrapText="1"/>
    </xf>
    <xf numFmtId="0" fontId="11" fillId="5" borderId="107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textRotation="90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4" borderId="85" xfId="0" applyFont="1" applyFill="1" applyBorder="1" applyAlignment="1">
      <alignment horizontal="center" vertical="center" textRotation="90" wrapText="1"/>
    </xf>
    <xf numFmtId="2" fontId="11" fillId="5" borderId="9" xfId="0" applyNumberFormat="1" applyFont="1" applyFill="1" applyBorder="1" applyAlignment="1">
      <alignment horizontal="center" vertical="center" wrapText="1"/>
    </xf>
    <xf numFmtId="2" fontId="11" fillId="5" borderId="7" xfId="0" applyNumberFormat="1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center"/>
    </xf>
    <xf numFmtId="0" fontId="18" fillId="3" borderId="0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 wrapText="1"/>
    </xf>
    <xf numFmtId="0" fontId="6" fillId="11" borderId="24" xfId="0" applyFont="1" applyFill="1" applyBorder="1" applyAlignment="1">
      <alignment horizontal="center" vertical="center" textRotation="90"/>
    </xf>
    <xf numFmtId="0" fontId="12" fillId="5" borderId="9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6" fillId="11" borderId="118" xfId="0" applyFont="1" applyFill="1" applyBorder="1" applyAlignment="1">
      <alignment horizontal="center" vertical="center" textRotation="90"/>
    </xf>
    <xf numFmtId="0" fontId="12" fillId="5" borderId="119" xfId="0" applyFont="1" applyFill="1" applyBorder="1" applyAlignment="1">
      <alignment horizontal="center" vertical="center" wrapText="1"/>
    </xf>
    <xf numFmtId="0" fontId="12" fillId="5" borderId="120" xfId="0" applyFont="1" applyFill="1" applyBorder="1" applyAlignment="1">
      <alignment horizontal="center" vertical="center" wrapText="1"/>
    </xf>
    <xf numFmtId="0" fontId="6" fillId="11" borderId="59" xfId="0" applyFont="1" applyFill="1" applyBorder="1" applyAlignment="1">
      <alignment horizontal="center" vertical="center" textRotation="90"/>
    </xf>
    <xf numFmtId="0" fontId="12" fillId="5" borderId="57" xfId="0" applyFont="1" applyFill="1" applyBorder="1" applyAlignment="1">
      <alignment horizontal="center" vertical="center" wrapText="1"/>
    </xf>
    <xf numFmtId="0" fontId="12" fillId="5" borderId="58" xfId="0" applyFont="1" applyFill="1" applyBorder="1" applyAlignment="1">
      <alignment horizontal="center" vertical="center" wrapText="1"/>
    </xf>
    <xf numFmtId="0" fontId="6" fillId="11" borderId="54" xfId="0" applyFont="1" applyFill="1" applyBorder="1" applyAlignment="1">
      <alignment horizontal="center" vertical="center" textRotation="90"/>
    </xf>
    <xf numFmtId="0" fontId="6" fillId="11" borderId="36" xfId="0" applyFont="1" applyFill="1" applyBorder="1" applyAlignment="1">
      <alignment horizontal="center" vertical="center" textRotation="90"/>
    </xf>
    <xf numFmtId="0" fontId="12" fillId="5" borderId="37" xfId="0" applyFont="1" applyFill="1" applyBorder="1" applyAlignment="1">
      <alignment horizontal="center" vertical="center" wrapText="1"/>
    </xf>
    <xf numFmtId="0" fontId="12" fillId="5" borderId="38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center" vertical="center" wrapText="1"/>
    </xf>
    <xf numFmtId="0" fontId="6" fillId="11" borderId="51" xfId="0" applyFont="1" applyFill="1" applyBorder="1" applyAlignment="1">
      <alignment horizontal="center" vertical="center" textRotation="90"/>
    </xf>
    <xf numFmtId="0" fontId="6" fillId="11" borderId="7" xfId="0" applyFont="1" applyFill="1" applyBorder="1" applyAlignment="1">
      <alignment horizontal="center" vertical="center" textRotation="90"/>
    </xf>
    <xf numFmtId="0" fontId="6" fillId="11" borderId="31" xfId="0" applyFont="1" applyFill="1" applyBorder="1" applyAlignment="1">
      <alignment horizontal="center" vertical="center" textRotation="90"/>
    </xf>
    <xf numFmtId="0" fontId="6" fillId="11" borderId="53" xfId="0" applyFont="1" applyFill="1" applyBorder="1" applyAlignment="1">
      <alignment horizontal="center" vertical="center" textRotation="90"/>
    </xf>
    <xf numFmtId="0" fontId="6" fillId="11" borderId="38" xfId="0" applyFont="1" applyFill="1" applyBorder="1" applyAlignment="1">
      <alignment horizontal="center" vertical="center" textRotation="90"/>
    </xf>
    <xf numFmtId="0" fontId="16" fillId="0" borderId="0" xfId="0" applyFont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5" borderId="12" xfId="0" applyFill="1" applyBorder="1" applyAlignment="1">
      <alignment horizontal="center"/>
    </xf>
    <xf numFmtId="0" fontId="18" fillId="5" borderId="13" xfId="0" applyFont="1" applyFill="1" applyBorder="1" applyAlignment="1">
      <alignment horizontal="left" vertical="center"/>
    </xf>
    <xf numFmtId="0" fontId="18" fillId="5" borderId="14" xfId="0" applyFont="1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/>
    </xf>
    <xf numFmtId="0" fontId="18" fillId="5" borderId="13" xfId="0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49" xfId="0" applyFont="1" applyFill="1" applyBorder="1" applyAlignment="1">
      <alignment horizontal="center" vertical="center" wrapText="1"/>
    </xf>
    <xf numFmtId="0" fontId="18" fillId="5" borderId="50" xfId="0" applyFont="1" applyFill="1" applyBorder="1" applyAlignment="1">
      <alignment horizontal="center" vertical="center" wrapText="1"/>
    </xf>
    <xf numFmtId="0" fontId="34" fillId="4" borderId="54" xfId="0" applyFont="1" applyFill="1" applyBorder="1" applyAlignment="1">
      <alignment horizontal="center" vertical="center" textRotation="90"/>
    </xf>
    <xf numFmtId="0" fontId="34" fillId="4" borderId="24" xfId="0" applyFont="1" applyFill="1" applyBorder="1" applyAlignment="1">
      <alignment horizontal="center" vertical="center" textRotation="90"/>
    </xf>
    <xf numFmtId="0" fontId="34" fillId="4" borderId="62" xfId="0" applyFont="1" applyFill="1" applyBorder="1" applyAlignment="1">
      <alignment horizontal="center" vertical="center" textRotation="90"/>
    </xf>
    <xf numFmtId="0" fontId="12" fillId="8" borderId="37" xfId="0" applyFont="1" applyFill="1" applyBorder="1" applyAlignment="1">
      <alignment horizontal="center" vertical="center" wrapText="1"/>
    </xf>
    <xf numFmtId="0" fontId="12" fillId="8" borderId="38" xfId="0" applyFont="1" applyFill="1" applyBorder="1" applyAlignment="1">
      <alignment horizontal="center" vertical="center" wrapText="1"/>
    </xf>
    <xf numFmtId="0" fontId="14" fillId="4" borderId="62" xfId="0" applyFont="1" applyFill="1" applyBorder="1" applyAlignment="1">
      <alignment horizontal="center" vertical="center" textRotation="90"/>
    </xf>
    <xf numFmtId="0" fontId="14" fillId="4" borderId="24" xfId="0" applyFont="1" applyFill="1" applyBorder="1" applyAlignment="1">
      <alignment horizontal="center" vertical="center" textRotation="90"/>
    </xf>
    <xf numFmtId="0" fontId="12" fillId="4" borderId="31" xfId="0" applyFont="1" applyFill="1" applyBorder="1" applyAlignment="1">
      <alignment horizontal="center" vertical="center" textRotation="90" wrapText="1"/>
    </xf>
    <xf numFmtId="0" fontId="12" fillId="4" borderId="24" xfId="0" applyFont="1" applyFill="1" applyBorder="1" applyAlignment="1">
      <alignment horizontal="center" vertical="center" textRotation="90" wrapText="1"/>
    </xf>
    <xf numFmtId="0" fontId="12" fillId="4" borderId="80" xfId="0" applyFont="1" applyFill="1" applyBorder="1" applyAlignment="1">
      <alignment horizontal="center" vertical="center" textRotation="90" wrapText="1"/>
    </xf>
    <xf numFmtId="0" fontId="4" fillId="3" borderId="69" xfId="0" applyFont="1" applyFill="1" applyBorder="1" applyAlignment="1">
      <alignment horizontal="center"/>
    </xf>
    <xf numFmtId="0" fontId="2" fillId="8" borderId="70" xfId="0" applyFont="1" applyFill="1" applyBorder="1" applyAlignment="1">
      <alignment horizontal="center"/>
    </xf>
    <xf numFmtId="0" fontId="2" fillId="8" borderId="71" xfId="0" applyFont="1" applyFill="1" applyBorder="1" applyAlignment="1">
      <alignment horizontal="center"/>
    </xf>
    <xf numFmtId="0" fontId="2" fillId="8" borderId="72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textRotation="90" wrapText="1"/>
    </xf>
    <xf numFmtId="0" fontId="12" fillId="4" borderId="0" xfId="0" applyFont="1" applyFill="1" applyBorder="1" applyAlignment="1">
      <alignment horizontal="center" vertical="center" textRotation="90" wrapText="1"/>
    </xf>
    <xf numFmtId="0" fontId="12" fillId="4" borderId="76" xfId="0" applyFont="1" applyFill="1" applyBorder="1" applyAlignment="1">
      <alignment horizontal="center" vertical="center" textRotation="90" wrapText="1"/>
    </xf>
    <xf numFmtId="0" fontId="8" fillId="4" borderId="31" xfId="0" applyFont="1" applyFill="1" applyBorder="1" applyAlignment="1">
      <alignment horizontal="center" vertical="center" textRotation="90" wrapText="1"/>
    </xf>
    <xf numFmtId="0" fontId="8" fillId="4" borderId="24" xfId="0" applyFont="1" applyFill="1" applyBorder="1" applyAlignment="1">
      <alignment horizontal="center" vertical="center" textRotation="90" wrapText="1"/>
    </xf>
    <xf numFmtId="0" fontId="4" fillId="3" borderId="70" xfId="0" applyFont="1" applyFill="1" applyBorder="1" applyAlignment="1">
      <alignment horizontal="center"/>
    </xf>
    <xf numFmtId="0" fontId="4" fillId="3" borderId="71" xfId="0" applyFont="1" applyFill="1" applyBorder="1" applyAlignment="1">
      <alignment horizontal="center"/>
    </xf>
    <xf numFmtId="0" fontId="4" fillId="3" borderId="72" xfId="0" applyFont="1" applyFill="1" applyBorder="1" applyAlignment="1">
      <alignment horizontal="center"/>
    </xf>
    <xf numFmtId="0" fontId="4" fillId="3" borderId="77" xfId="0" applyFont="1" applyFill="1" applyBorder="1" applyAlignment="1">
      <alignment horizontal="center"/>
    </xf>
    <xf numFmtId="0" fontId="4" fillId="3" borderId="78" xfId="0" applyFont="1" applyFill="1" applyBorder="1" applyAlignment="1">
      <alignment horizontal="center"/>
    </xf>
    <xf numFmtId="0" fontId="4" fillId="3" borderId="79" xfId="0" applyFont="1" applyFill="1" applyBorder="1" applyAlignment="1">
      <alignment horizontal="center"/>
    </xf>
    <xf numFmtId="0" fontId="18" fillId="5" borderId="121" xfId="0" applyFont="1" applyFill="1" applyBorder="1" applyAlignment="1">
      <alignment horizontal="center" vertical="center" wrapText="1"/>
    </xf>
    <xf numFmtId="0" fontId="49" fillId="4" borderId="54" xfId="0" applyFont="1" applyFill="1" applyBorder="1" applyAlignment="1">
      <alignment horizontal="center" vertical="center" textRotation="90"/>
    </xf>
    <xf numFmtId="0" fontId="18" fillId="3" borderId="14" xfId="0" applyFont="1" applyFill="1" applyBorder="1" applyAlignment="1">
      <alignment horizontal="left" vertical="center"/>
    </xf>
    <xf numFmtId="0" fontId="18" fillId="3" borderId="18" xfId="0" applyFont="1" applyFill="1" applyBorder="1" applyAlignment="1">
      <alignment horizontal="left" vertical="center"/>
    </xf>
    <xf numFmtId="0" fontId="39" fillId="8" borderId="31" xfId="0" applyFont="1" applyFill="1" applyBorder="1" applyAlignment="1">
      <alignment horizontal="center"/>
    </xf>
    <xf numFmtId="0" fontId="39" fillId="8" borderId="23" xfId="0" applyFont="1" applyFill="1" applyBorder="1" applyAlignment="1">
      <alignment horizontal="center"/>
    </xf>
    <xf numFmtId="0" fontId="34" fillId="4" borderId="31" xfId="0" applyFont="1" applyFill="1" applyBorder="1" applyAlignment="1">
      <alignment horizontal="center" vertical="center" textRotation="90" wrapText="1"/>
    </xf>
    <xf numFmtId="0" fontId="34" fillId="4" borderId="24" xfId="0" applyFont="1" applyFill="1" applyBorder="1" applyAlignment="1">
      <alignment horizontal="center" vertical="center" textRotation="90" wrapText="1"/>
    </xf>
    <xf numFmtId="0" fontId="34" fillId="4" borderId="33" xfId="0" applyFont="1" applyFill="1" applyBorder="1" applyAlignment="1">
      <alignment horizontal="center" vertical="center" textRotation="90" wrapText="1"/>
    </xf>
    <xf numFmtId="0" fontId="4" fillId="3" borderId="8" xfId="0" applyFont="1" applyFill="1" applyBorder="1" applyAlignment="1">
      <alignment horizontal="center"/>
    </xf>
    <xf numFmtId="0" fontId="34" fillId="4" borderId="34" xfId="0" applyFont="1" applyFill="1" applyBorder="1" applyAlignment="1">
      <alignment horizontal="center" vertical="center" textRotation="90" wrapText="1"/>
    </xf>
    <xf numFmtId="0" fontId="34" fillId="4" borderId="0" xfId="0" applyFont="1" applyFill="1" applyBorder="1" applyAlignment="1">
      <alignment horizontal="center" vertical="center" textRotation="90" wrapText="1"/>
    </xf>
    <xf numFmtId="0" fontId="34" fillId="4" borderId="56" xfId="0" applyFont="1" applyFill="1" applyBorder="1" applyAlignment="1">
      <alignment horizontal="center" vertical="center" textRotation="90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18" fillId="5" borderId="0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5" borderId="56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/>
    </xf>
    <xf numFmtId="0" fontId="18" fillId="5" borderId="115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16" xfId="0" applyFont="1" applyFill="1" applyBorder="1" applyAlignment="1">
      <alignment horizontal="center" vertical="center" wrapText="1"/>
    </xf>
    <xf numFmtId="0" fontId="11" fillId="11" borderId="40" xfId="0" applyFont="1" applyFill="1" applyBorder="1" applyAlignment="1">
      <alignment horizontal="center" vertical="center" textRotation="90" wrapText="1"/>
    </xf>
    <xf numFmtId="0" fontId="11" fillId="11" borderId="0" xfId="0" applyFont="1" applyFill="1" applyBorder="1" applyAlignment="1">
      <alignment horizontal="center" vertical="center" textRotation="90" wrapText="1"/>
    </xf>
    <xf numFmtId="0" fontId="11" fillId="11" borderId="81" xfId="0" applyFont="1" applyFill="1" applyBorder="1" applyAlignment="1">
      <alignment horizontal="center" vertical="center" textRotation="90" wrapText="1"/>
    </xf>
    <xf numFmtId="0" fontId="11" fillId="11" borderId="11" xfId="0" applyFont="1" applyFill="1" applyBorder="1" applyAlignment="1">
      <alignment horizontal="center" vertical="center" textRotation="90" wrapText="1"/>
    </xf>
    <xf numFmtId="0" fontId="18" fillId="3" borderId="0" xfId="0" applyFont="1" applyFill="1" applyBorder="1" applyAlignment="1">
      <alignment horizontal="left" vertical="center"/>
    </xf>
    <xf numFmtId="0" fontId="18" fillId="3" borderId="12" xfId="0" applyFont="1" applyFill="1" applyBorder="1" applyAlignment="1">
      <alignment horizontal="left" vertical="center"/>
    </xf>
    <xf numFmtId="0" fontId="4" fillId="0" borderId="123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64" fillId="0" borderId="0" xfId="0" applyFont="1" applyFill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9" fillId="0" borderId="65" xfId="0" applyFont="1" applyFill="1" applyBorder="1" applyAlignment="1">
      <alignment horizontal="justify" vertical="center" wrapText="1"/>
    </xf>
    <xf numFmtId="0" fontId="9" fillId="0" borderId="74" xfId="0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6600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/others/28.Studies%20and%20assignments/102-17-%20Fisheries%20study%20-%20Telangana/Data%20Process%20file/selected%20villages%20-%20resource%20data/Mancherial%20resource%20data%20ver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3%20Mancherial%20Version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NEEL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-3-MAN (2)"/>
      <sheetName val="Village wise resource"/>
      <sheetName val="Man"/>
      <sheetName val="Man (2)"/>
    </sheetNames>
    <sheetDataSet>
      <sheetData sheetId="0" refreshError="1">
        <row r="2">
          <cell r="B2" t="str">
            <v>Baseline study for Fisheries Development in Telangana State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-3-MAN (2)"/>
      <sheetName val="A3"/>
      <sheetName val="Man"/>
      <sheetName val="Man (2)"/>
    </sheetNames>
    <sheetDataSet>
      <sheetData sheetId="0">
        <row r="2">
          <cell r="B2" t="str">
            <v>Baseline study for Fisheries Development in Telangana State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istrict coding "/>
      <sheetName val="A1-KMR  Geo tagging"/>
      <sheetName val="A2 KRN Geo tagging"/>
      <sheetName val="A-3-MAN Geo tagging "/>
      <sheetName val="B4-MDK Geo Tagging"/>
      <sheetName val="B6-WPY Geo tagging"/>
      <sheetName val="C7-BDR Geo tagging (2)"/>
      <sheetName val="C8-MBD - Geo tagging"/>
      <sheetName val="C9-YDR - Geo tagging"/>
      <sheetName val="Abstract"/>
      <sheetName val="A1 KMR RC"/>
      <sheetName val="A2 - KRN - RC"/>
      <sheetName val=" A3 - MAN - RC"/>
      <sheetName val="B4 - MDK - RC"/>
      <sheetName val="B6 - WPY - RC"/>
      <sheetName val="C7 - BDR - RC"/>
      <sheetName val="C8 - MBD - RC"/>
      <sheetName val="C9 - YDR - RC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B1" t="str">
            <v>Baseline study for Fisheries Development in Telangana State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4" tint="-0.249977111117893"/>
  </sheetPr>
  <dimension ref="A1:K131"/>
  <sheetViews>
    <sheetView topLeftCell="A76" zoomScale="110" zoomScaleNormal="110" workbookViewId="0">
      <selection activeCell="A5" sqref="A5:I5"/>
    </sheetView>
  </sheetViews>
  <sheetFormatPr defaultColWidth="21.28515625" defaultRowHeight="12.75"/>
  <cols>
    <col min="1" max="1" width="6.7109375" style="51" customWidth="1"/>
    <col min="2" max="2" width="19.42578125" style="51" customWidth="1"/>
    <col min="3" max="3" width="18" style="51" customWidth="1"/>
    <col min="4" max="4" width="8.5703125" style="38" customWidth="1"/>
    <col min="5" max="6" width="9.5703125" style="38" customWidth="1"/>
    <col min="7" max="7" width="8.5703125" style="38" customWidth="1"/>
    <col min="8" max="8" width="12.42578125" style="38" customWidth="1"/>
    <col min="9" max="9" width="11.42578125" style="38" customWidth="1"/>
    <col min="10" max="10" width="9.140625" style="38" customWidth="1"/>
    <col min="11" max="11" width="12" style="38" customWidth="1"/>
    <col min="12" max="237" width="21.28515625" style="38"/>
    <col min="238" max="238" width="6.7109375" style="38" customWidth="1"/>
    <col min="239" max="239" width="23.7109375" style="38" customWidth="1"/>
    <col min="240" max="240" width="18.42578125" style="38" customWidth="1"/>
    <col min="241" max="244" width="10.85546875" style="38" customWidth="1"/>
    <col min="245" max="245" width="12.42578125" style="38" customWidth="1"/>
    <col min="246" max="246" width="10.85546875" style="38" customWidth="1"/>
    <col min="247" max="493" width="21.28515625" style="38"/>
    <col min="494" max="494" width="6.7109375" style="38" customWidth="1"/>
    <col min="495" max="495" width="23.7109375" style="38" customWidth="1"/>
    <col min="496" max="496" width="18.42578125" style="38" customWidth="1"/>
    <col min="497" max="500" width="10.85546875" style="38" customWidth="1"/>
    <col min="501" max="501" width="12.42578125" style="38" customWidth="1"/>
    <col min="502" max="502" width="10.85546875" style="38" customWidth="1"/>
    <col min="503" max="749" width="21.28515625" style="38"/>
    <col min="750" max="750" width="6.7109375" style="38" customWidth="1"/>
    <col min="751" max="751" width="23.7109375" style="38" customWidth="1"/>
    <col min="752" max="752" width="18.42578125" style="38" customWidth="1"/>
    <col min="753" max="756" width="10.85546875" style="38" customWidth="1"/>
    <col min="757" max="757" width="12.42578125" style="38" customWidth="1"/>
    <col min="758" max="758" width="10.85546875" style="38" customWidth="1"/>
    <col min="759" max="1005" width="21.28515625" style="38"/>
    <col min="1006" max="1006" width="6.7109375" style="38" customWidth="1"/>
    <col min="1007" max="1007" width="23.7109375" style="38" customWidth="1"/>
    <col min="1008" max="1008" width="18.42578125" style="38" customWidth="1"/>
    <col min="1009" max="1012" width="10.85546875" style="38" customWidth="1"/>
    <col min="1013" max="1013" width="12.42578125" style="38" customWidth="1"/>
    <col min="1014" max="1014" width="10.85546875" style="38" customWidth="1"/>
    <col min="1015" max="1261" width="21.28515625" style="38"/>
    <col min="1262" max="1262" width="6.7109375" style="38" customWidth="1"/>
    <col min="1263" max="1263" width="23.7109375" style="38" customWidth="1"/>
    <col min="1264" max="1264" width="18.42578125" style="38" customWidth="1"/>
    <col min="1265" max="1268" width="10.85546875" style="38" customWidth="1"/>
    <col min="1269" max="1269" width="12.42578125" style="38" customWidth="1"/>
    <col min="1270" max="1270" width="10.85546875" style="38" customWidth="1"/>
    <col min="1271" max="1517" width="21.28515625" style="38"/>
    <col min="1518" max="1518" width="6.7109375" style="38" customWidth="1"/>
    <col min="1519" max="1519" width="23.7109375" style="38" customWidth="1"/>
    <col min="1520" max="1520" width="18.42578125" style="38" customWidth="1"/>
    <col min="1521" max="1524" width="10.85546875" style="38" customWidth="1"/>
    <col min="1525" max="1525" width="12.42578125" style="38" customWidth="1"/>
    <col min="1526" max="1526" width="10.85546875" style="38" customWidth="1"/>
    <col min="1527" max="1773" width="21.28515625" style="38"/>
    <col min="1774" max="1774" width="6.7109375" style="38" customWidth="1"/>
    <col min="1775" max="1775" width="23.7109375" style="38" customWidth="1"/>
    <col min="1776" max="1776" width="18.42578125" style="38" customWidth="1"/>
    <col min="1777" max="1780" width="10.85546875" style="38" customWidth="1"/>
    <col min="1781" max="1781" width="12.42578125" style="38" customWidth="1"/>
    <col min="1782" max="1782" width="10.85546875" style="38" customWidth="1"/>
    <col min="1783" max="2029" width="21.28515625" style="38"/>
    <col min="2030" max="2030" width="6.7109375" style="38" customWidth="1"/>
    <col min="2031" max="2031" width="23.7109375" style="38" customWidth="1"/>
    <col min="2032" max="2032" width="18.42578125" style="38" customWidth="1"/>
    <col min="2033" max="2036" width="10.85546875" style="38" customWidth="1"/>
    <col min="2037" max="2037" width="12.42578125" style="38" customWidth="1"/>
    <col min="2038" max="2038" width="10.85546875" style="38" customWidth="1"/>
    <col min="2039" max="2285" width="21.28515625" style="38"/>
    <col min="2286" max="2286" width="6.7109375" style="38" customWidth="1"/>
    <col min="2287" max="2287" width="23.7109375" style="38" customWidth="1"/>
    <col min="2288" max="2288" width="18.42578125" style="38" customWidth="1"/>
    <col min="2289" max="2292" width="10.85546875" style="38" customWidth="1"/>
    <col min="2293" max="2293" width="12.42578125" style="38" customWidth="1"/>
    <col min="2294" max="2294" width="10.85546875" style="38" customWidth="1"/>
    <col min="2295" max="2541" width="21.28515625" style="38"/>
    <col min="2542" max="2542" width="6.7109375" style="38" customWidth="1"/>
    <col min="2543" max="2543" width="23.7109375" style="38" customWidth="1"/>
    <col min="2544" max="2544" width="18.42578125" style="38" customWidth="1"/>
    <col min="2545" max="2548" width="10.85546875" style="38" customWidth="1"/>
    <col min="2549" max="2549" width="12.42578125" style="38" customWidth="1"/>
    <col min="2550" max="2550" width="10.85546875" style="38" customWidth="1"/>
    <col min="2551" max="2797" width="21.28515625" style="38"/>
    <col min="2798" max="2798" width="6.7109375" style="38" customWidth="1"/>
    <col min="2799" max="2799" width="23.7109375" style="38" customWidth="1"/>
    <col min="2800" max="2800" width="18.42578125" style="38" customWidth="1"/>
    <col min="2801" max="2804" width="10.85546875" style="38" customWidth="1"/>
    <col min="2805" max="2805" width="12.42578125" style="38" customWidth="1"/>
    <col min="2806" max="2806" width="10.85546875" style="38" customWidth="1"/>
    <col min="2807" max="3053" width="21.28515625" style="38"/>
    <col min="3054" max="3054" width="6.7109375" style="38" customWidth="1"/>
    <col min="3055" max="3055" width="23.7109375" style="38" customWidth="1"/>
    <col min="3056" max="3056" width="18.42578125" style="38" customWidth="1"/>
    <col min="3057" max="3060" width="10.85546875" style="38" customWidth="1"/>
    <col min="3061" max="3061" width="12.42578125" style="38" customWidth="1"/>
    <col min="3062" max="3062" width="10.85546875" style="38" customWidth="1"/>
    <col min="3063" max="3309" width="21.28515625" style="38"/>
    <col min="3310" max="3310" width="6.7109375" style="38" customWidth="1"/>
    <col min="3311" max="3311" width="23.7109375" style="38" customWidth="1"/>
    <col min="3312" max="3312" width="18.42578125" style="38" customWidth="1"/>
    <col min="3313" max="3316" width="10.85546875" style="38" customWidth="1"/>
    <col min="3317" max="3317" width="12.42578125" style="38" customWidth="1"/>
    <col min="3318" max="3318" width="10.85546875" style="38" customWidth="1"/>
    <col min="3319" max="3565" width="21.28515625" style="38"/>
    <col min="3566" max="3566" width="6.7109375" style="38" customWidth="1"/>
    <col min="3567" max="3567" width="23.7109375" style="38" customWidth="1"/>
    <col min="3568" max="3568" width="18.42578125" style="38" customWidth="1"/>
    <col min="3569" max="3572" width="10.85546875" style="38" customWidth="1"/>
    <col min="3573" max="3573" width="12.42578125" style="38" customWidth="1"/>
    <col min="3574" max="3574" width="10.85546875" style="38" customWidth="1"/>
    <col min="3575" max="3821" width="21.28515625" style="38"/>
    <col min="3822" max="3822" width="6.7109375" style="38" customWidth="1"/>
    <col min="3823" max="3823" width="23.7109375" style="38" customWidth="1"/>
    <col min="3824" max="3824" width="18.42578125" style="38" customWidth="1"/>
    <col min="3825" max="3828" width="10.85546875" style="38" customWidth="1"/>
    <col min="3829" max="3829" width="12.42578125" style="38" customWidth="1"/>
    <col min="3830" max="3830" width="10.85546875" style="38" customWidth="1"/>
    <col min="3831" max="4077" width="21.28515625" style="38"/>
    <col min="4078" max="4078" width="6.7109375" style="38" customWidth="1"/>
    <col min="4079" max="4079" width="23.7109375" style="38" customWidth="1"/>
    <col min="4080" max="4080" width="18.42578125" style="38" customWidth="1"/>
    <col min="4081" max="4084" width="10.85546875" style="38" customWidth="1"/>
    <col min="4085" max="4085" width="12.42578125" style="38" customWidth="1"/>
    <col min="4086" max="4086" width="10.85546875" style="38" customWidth="1"/>
    <col min="4087" max="4333" width="21.28515625" style="38"/>
    <col min="4334" max="4334" width="6.7109375" style="38" customWidth="1"/>
    <col min="4335" max="4335" width="23.7109375" style="38" customWidth="1"/>
    <col min="4336" max="4336" width="18.42578125" style="38" customWidth="1"/>
    <col min="4337" max="4340" width="10.85546875" style="38" customWidth="1"/>
    <col min="4341" max="4341" width="12.42578125" style="38" customWidth="1"/>
    <col min="4342" max="4342" width="10.85546875" style="38" customWidth="1"/>
    <col min="4343" max="4589" width="21.28515625" style="38"/>
    <col min="4590" max="4590" width="6.7109375" style="38" customWidth="1"/>
    <col min="4591" max="4591" width="23.7109375" style="38" customWidth="1"/>
    <col min="4592" max="4592" width="18.42578125" style="38" customWidth="1"/>
    <col min="4593" max="4596" width="10.85546875" style="38" customWidth="1"/>
    <col min="4597" max="4597" width="12.42578125" style="38" customWidth="1"/>
    <col min="4598" max="4598" width="10.85546875" style="38" customWidth="1"/>
    <col min="4599" max="4845" width="21.28515625" style="38"/>
    <col min="4846" max="4846" width="6.7109375" style="38" customWidth="1"/>
    <col min="4847" max="4847" width="23.7109375" style="38" customWidth="1"/>
    <col min="4848" max="4848" width="18.42578125" style="38" customWidth="1"/>
    <col min="4849" max="4852" width="10.85546875" style="38" customWidth="1"/>
    <col min="4853" max="4853" width="12.42578125" style="38" customWidth="1"/>
    <col min="4854" max="4854" width="10.85546875" style="38" customWidth="1"/>
    <col min="4855" max="5101" width="21.28515625" style="38"/>
    <col min="5102" max="5102" width="6.7109375" style="38" customWidth="1"/>
    <col min="5103" max="5103" width="23.7109375" style="38" customWidth="1"/>
    <col min="5104" max="5104" width="18.42578125" style="38" customWidth="1"/>
    <col min="5105" max="5108" width="10.85546875" style="38" customWidth="1"/>
    <col min="5109" max="5109" width="12.42578125" style="38" customWidth="1"/>
    <col min="5110" max="5110" width="10.85546875" style="38" customWidth="1"/>
    <col min="5111" max="5357" width="21.28515625" style="38"/>
    <col min="5358" max="5358" width="6.7109375" style="38" customWidth="1"/>
    <col min="5359" max="5359" width="23.7109375" style="38" customWidth="1"/>
    <col min="5360" max="5360" width="18.42578125" style="38" customWidth="1"/>
    <col min="5361" max="5364" width="10.85546875" style="38" customWidth="1"/>
    <col min="5365" max="5365" width="12.42578125" style="38" customWidth="1"/>
    <col min="5366" max="5366" width="10.85546875" style="38" customWidth="1"/>
    <col min="5367" max="5613" width="21.28515625" style="38"/>
    <col min="5614" max="5614" width="6.7109375" style="38" customWidth="1"/>
    <col min="5615" max="5615" width="23.7109375" style="38" customWidth="1"/>
    <col min="5616" max="5616" width="18.42578125" style="38" customWidth="1"/>
    <col min="5617" max="5620" width="10.85546875" style="38" customWidth="1"/>
    <col min="5621" max="5621" width="12.42578125" style="38" customWidth="1"/>
    <col min="5622" max="5622" width="10.85546875" style="38" customWidth="1"/>
    <col min="5623" max="5869" width="21.28515625" style="38"/>
    <col min="5870" max="5870" width="6.7109375" style="38" customWidth="1"/>
    <col min="5871" max="5871" width="23.7109375" style="38" customWidth="1"/>
    <col min="5872" max="5872" width="18.42578125" style="38" customWidth="1"/>
    <col min="5873" max="5876" width="10.85546875" style="38" customWidth="1"/>
    <col min="5877" max="5877" width="12.42578125" style="38" customWidth="1"/>
    <col min="5878" max="5878" width="10.85546875" style="38" customWidth="1"/>
    <col min="5879" max="6125" width="21.28515625" style="38"/>
    <col min="6126" max="6126" width="6.7109375" style="38" customWidth="1"/>
    <col min="6127" max="6127" width="23.7109375" style="38" customWidth="1"/>
    <col min="6128" max="6128" width="18.42578125" style="38" customWidth="1"/>
    <col min="6129" max="6132" width="10.85546875" style="38" customWidth="1"/>
    <col min="6133" max="6133" width="12.42578125" style="38" customWidth="1"/>
    <col min="6134" max="6134" width="10.85546875" style="38" customWidth="1"/>
    <col min="6135" max="6381" width="21.28515625" style="38"/>
    <col min="6382" max="6382" width="6.7109375" style="38" customWidth="1"/>
    <col min="6383" max="6383" width="23.7109375" style="38" customWidth="1"/>
    <col min="6384" max="6384" width="18.42578125" style="38" customWidth="1"/>
    <col min="6385" max="6388" width="10.85546875" style="38" customWidth="1"/>
    <col min="6389" max="6389" width="12.42578125" style="38" customWidth="1"/>
    <col min="6390" max="6390" width="10.85546875" style="38" customWidth="1"/>
    <col min="6391" max="6637" width="21.28515625" style="38"/>
    <col min="6638" max="6638" width="6.7109375" style="38" customWidth="1"/>
    <col min="6639" max="6639" width="23.7109375" style="38" customWidth="1"/>
    <col min="6640" max="6640" width="18.42578125" style="38" customWidth="1"/>
    <col min="6641" max="6644" width="10.85546875" style="38" customWidth="1"/>
    <col min="6645" max="6645" width="12.42578125" style="38" customWidth="1"/>
    <col min="6646" max="6646" width="10.85546875" style="38" customWidth="1"/>
    <col min="6647" max="6893" width="21.28515625" style="38"/>
    <col min="6894" max="6894" width="6.7109375" style="38" customWidth="1"/>
    <col min="6895" max="6895" width="23.7109375" style="38" customWidth="1"/>
    <col min="6896" max="6896" width="18.42578125" style="38" customWidth="1"/>
    <col min="6897" max="6900" width="10.85546875" style="38" customWidth="1"/>
    <col min="6901" max="6901" width="12.42578125" style="38" customWidth="1"/>
    <col min="6902" max="6902" width="10.85546875" style="38" customWidth="1"/>
    <col min="6903" max="7149" width="21.28515625" style="38"/>
    <col min="7150" max="7150" width="6.7109375" style="38" customWidth="1"/>
    <col min="7151" max="7151" width="23.7109375" style="38" customWidth="1"/>
    <col min="7152" max="7152" width="18.42578125" style="38" customWidth="1"/>
    <col min="7153" max="7156" width="10.85546875" style="38" customWidth="1"/>
    <col min="7157" max="7157" width="12.42578125" style="38" customWidth="1"/>
    <col min="7158" max="7158" width="10.85546875" style="38" customWidth="1"/>
    <col min="7159" max="7405" width="21.28515625" style="38"/>
    <col min="7406" max="7406" width="6.7109375" style="38" customWidth="1"/>
    <col min="7407" max="7407" width="23.7109375" style="38" customWidth="1"/>
    <col min="7408" max="7408" width="18.42578125" style="38" customWidth="1"/>
    <col min="7409" max="7412" width="10.85546875" style="38" customWidth="1"/>
    <col min="7413" max="7413" width="12.42578125" style="38" customWidth="1"/>
    <col min="7414" max="7414" width="10.85546875" style="38" customWidth="1"/>
    <col min="7415" max="7661" width="21.28515625" style="38"/>
    <col min="7662" max="7662" width="6.7109375" style="38" customWidth="1"/>
    <col min="7663" max="7663" width="23.7109375" style="38" customWidth="1"/>
    <col min="7664" max="7664" width="18.42578125" style="38" customWidth="1"/>
    <col min="7665" max="7668" width="10.85546875" style="38" customWidth="1"/>
    <col min="7669" max="7669" width="12.42578125" style="38" customWidth="1"/>
    <col min="7670" max="7670" width="10.85546875" style="38" customWidth="1"/>
    <col min="7671" max="7917" width="21.28515625" style="38"/>
    <col min="7918" max="7918" width="6.7109375" style="38" customWidth="1"/>
    <col min="7919" max="7919" width="23.7109375" style="38" customWidth="1"/>
    <col min="7920" max="7920" width="18.42578125" style="38" customWidth="1"/>
    <col min="7921" max="7924" width="10.85546875" style="38" customWidth="1"/>
    <col min="7925" max="7925" width="12.42578125" style="38" customWidth="1"/>
    <col min="7926" max="7926" width="10.85546875" style="38" customWidth="1"/>
    <col min="7927" max="8173" width="21.28515625" style="38"/>
    <col min="8174" max="8174" width="6.7109375" style="38" customWidth="1"/>
    <col min="8175" max="8175" width="23.7109375" style="38" customWidth="1"/>
    <col min="8176" max="8176" width="18.42578125" style="38" customWidth="1"/>
    <col min="8177" max="8180" width="10.85546875" style="38" customWidth="1"/>
    <col min="8181" max="8181" width="12.42578125" style="38" customWidth="1"/>
    <col min="8182" max="8182" width="10.85546875" style="38" customWidth="1"/>
    <col min="8183" max="8429" width="21.28515625" style="38"/>
    <col min="8430" max="8430" width="6.7109375" style="38" customWidth="1"/>
    <col min="8431" max="8431" width="23.7109375" style="38" customWidth="1"/>
    <col min="8432" max="8432" width="18.42578125" style="38" customWidth="1"/>
    <col min="8433" max="8436" width="10.85546875" style="38" customWidth="1"/>
    <col min="8437" max="8437" width="12.42578125" style="38" customWidth="1"/>
    <col min="8438" max="8438" width="10.85546875" style="38" customWidth="1"/>
    <col min="8439" max="8685" width="21.28515625" style="38"/>
    <col min="8686" max="8686" width="6.7109375" style="38" customWidth="1"/>
    <col min="8687" max="8687" width="23.7109375" style="38" customWidth="1"/>
    <col min="8688" max="8688" width="18.42578125" style="38" customWidth="1"/>
    <col min="8689" max="8692" width="10.85546875" style="38" customWidth="1"/>
    <col min="8693" max="8693" width="12.42578125" style="38" customWidth="1"/>
    <col min="8694" max="8694" width="10.85546875" style="38" customWidth="1"/>
    <col min="8695" max="8941" width="21.28515625" style="38"/>
    <col min="8942" max="8942" width="6.7109375" style="38" customWidth="1"/>
    <col min="8943" max="8943" width="23.7109375" style="38" customWidth="1"/>
    <col min="8944" max="8944" width="18.42578125" style="38" customWidth="1"/>
    <col min="8945" max="8948" width="10.85546875" style="38" customWidth="1"/>
    <col min="8949" max="8949" width="12.42578125" style="38" customWidth="1"/>
    <col min="8950" max="8950" width="10.85546875" style="38" customWidth="1"/>
    <col min="8951" max="9197" width="21.28515625" style="38"/>
    <col min="9198" max="9198" width="6.7109375" style="38" customWidth="1"/>
    <col min="9199" max="9199" width="23.7109375" style="38" customWidth="1"/>
    <col min="9200" max="9200" width="18.42578125" style="38" customWidth="1"/>
    <col min="9201" max="9204" width="10.85546875" style="38" customWidth="1"/>
    <col min="9205" max="9205" width="12.42578125" style="38" customWidth="1"/>
    <col min="9206" max="9206" width="10.85546875" style="38" customWidth="1"/>
    <col min="9207" max="9453" width="21.28515625" style="38"/>
    <col min="9454" max="9454" width="6.7109375" style="38" customWidth="1"/>
    <col min="9455" max="9455" width="23.7109375" style="38" customWidth="1"/>
    <col min="9456" max="9456" width="18.42578125" style="38" customWidth="1"/>
    <col min="9457" max="9460" width="10.85546875" style="38" customWidth="1"/>
    <col min="9461" max="9461" width="12.42578125" style="38" customWidth="1"/>
    <col min="9462" max="9462" width="10.85546875" style="38" customWidth="1"/>
    <col min="9463" max="9709" width="21.28515625" style="38"/>
    <col min="9710" max="9710" width="6.7109375" style="38" customWidth="1"/>
    <col min="9711" max="9711" width="23.7109375" style="38" customWidth="1"/>
    <col min="9712" max="9712" width="18.42578125" style="38" customWidth="1"/>
    <col min="9713" max="9716" width="10.85546875" style="38" customWidth="1"/>
    <col min="9717" max="9717" width="12.42578125" style="38" customWidth="1"/>
    <col min="9718" max="9718" width="10.85546875" style="38" customWidth="1"/>
    <col min="9719" max="9965" width="21.28515625" style="38"/>
    <col min="9966" max="9966" width="6.7109375" style="38" customWidth="1"/>
    <col min="9967" max="9967" width="23.7109375" style="38" customWidth="1"/>
    <col min="9968" max="9968" width="18.42578125" style="38" customWidth="1"/>
    <col min="9969" max="9972" width="10.85546875" style="38" customWidth="1"/>
    <col min="9973" max="9973" width="12.42578125" style="38" customWidth="1"/>
    <col min="9974" max="9974" width="10.85546875" style="38" customWidth="1"/>
    <col min="9975" max="10221" width="21.28515625" style="38"/>
    <col min="10222" max="10222" width="6.7109375" style="38" customWidth="1"/>
    <col min="10223" max="10223" width="23.7109375" style="38" customWidth="1"/>
    <col min="10224" max="10224" width="18.42578125" style="38" customWidth="1"/>
    <col min="10225" max="10228" width="10.85546875" style="38" customWidth="1"/>
    <col min="10229" max="10229" width="12.42578125" style="38" customWidth="1"/>
    <col min="10230" max="10230" width="10.85546875" style="38" customWidth="1"/>
    <col min="10231" max="10477" width="21.28515625" style="38"/>
    <col min="10478" max="10478" width="6.7109375" style="38" customWidth="1"/>
    <col min="10479" max="10479" width="23.7109375" style="38" customWidth="1"/>
    <col min="10480" max="10480" width="18.42578125" style="38" customWidth="1"/>
    <col min="10481" max="10484" width="10.85546875" style="38" customWidth="1"/>
    <col min="10485" max="10485" width="12.42578125" style="38" customWidth="1"/>
    <col min="10486" max="10486" width="10.85546875" style="38" customWidth="1"/>
    <col min="10487" max="10733" width="21.28515625" style="38"/>
    <col min="10734" max="10734" width="6.7109375" style="38" customWidth="1"/>
    <col min="10735" max="10735" width="23.7109375" style="38" customWidth="1"/>
    <col min="10736" max="10736" width="18.42578125" style="38" customWidth="1"/>
    <col min="10737" max="10740" width="10.85546875" style="38" customWidth="1"/>
    <col min="10741" max="10741" width="12.42578125" style="38" customWidth="1"/>
    <col min="10742" max="10742" width="10.85546875" style="38" customWidth="1"/>
    <col min="10743" max="10989" width="21.28515625" style="38"/>
    <col min="10990" max="10990" width="6.7109375" style="38" customWidth="1"/>
    <col min="10991" max="10991" width="23.7109375" style="38" customWidth="1"/>
    <col min="10992" max="10992" width="18.42578125" style="38" customWidth="1"/>
    <col min="10993" max="10996" width="10.85546875" style="38" customWidth="1"/>
    <col min="10997" max="10997" width="12.42578125" style="38" customWidth="1"/>
    <col min="10998" max="10998" width="10.85546875" style="38" customWidth="1"/>
    <col min="10999" max="11245" width="21.28515625" style="38"/>
    <col min="11246" max="11246" width="6.7109375" style="38" customWidth="1"/>
    <col min="11247" max="11247" width="23.7109375" style="38" customWidth="1"/>
    <col min="11248" max="11248" width="18.42578125" style="38" customWidth="1"/>
    <col min="11249" max="11252" width="10.85546875" style="38" customWidth="1"/>
    <col min="11253" max="11253" width="12.42578125" style="38" customWidth="1"/>
    <col min="11254" max="11254" width="10.85546875" style="38" customWidth="1"/>
    <col min="11255" max="11501" width="21.28515625" style="38"/>
    <col min="11502" max="11502" width="6.7109375" style="38" customWidth="1"/>
    <col min="11503" max="11503" width="23.7109375" style="38" customWidth="1"/>
    <col min="11504" max="11504" width="18.42578125" style="38" customWidth="1"/>
    <col min="11505" max="11508" width="10.85546875" style="38" customWidth="1"/>
    <col min="11509" max="11509" width="12.42578125" style="38" customWidth="1"/>
    <col min="11510" max="11510" width="10.85546875" style="38" customWidth="1"/>
    <col min="11511" max="11757" width="21.28515625" style="38"/>
    <col min="11758" max="11758" width="6.7109375" style="38" customWidth="1"/>
    <col min="11759" max="11759" width="23.7109375" style="38" customWidth="1"/>
    <col min="11760" max="11760" width="18.42578125" style="38" customWidth="1"/>
    <col min="11761" max="11764" width="10.85546875" style="38" customWidth="1"/>
    <col min="11765" max="11765" width="12.42578125" style="38" customWidth="1"/>
    <col min="11766" max="11766" width="10.85546875" style="38" customWidth="1"/>
    <col min="11767" max="12013" width="21.28515625" style="38"/>
    <col min="12014" max="12014" width="6.7109375" style="38" customWidth="1"/>
    <col min="12015" max="12015" width="23.7109375" style="38" customWidth="1"/>
    <col min="12016" max="12016" width="18.42578125" style="38" customWidth="1"/>
    <col min="12017" max="12020" width="10.85546875" style="38" customWidth="1"/>
    <col min="12021" max="12021" width="12.42578125" style="38" customWidth="1"/>
    <col min="12022" max="12022" width="10.85546875" style="38" customWidth="1"/>
    <col min="12023" max="12269" width="21.28515625" style="38"/>
    <col min="12270" max="12270" width="6.7109375" style="38" customWidth="1"/>
    <col min="12271" max="12271" width="23.7109375" style="38" customWidth="1"/>
    <col min="12272" max="12272" width="18.42578125" style="38" customWidth="1"/>
    <col min="12273" max="12276" width="10.85546875" style="38" customWidth="1"/>
    <col min="12277" max="12277" width="12.42578125" style="38" customWidth="1"/>
    <col min="12278" max="12278" width="10.85546875" style="38" customWidth="1"/>
    <col min="12279" max="12525" width="21.28515625" style="38"/>
    <col min="12526" max="12526" width="6.7109375" style="38" customWidth="1"/>
    <col min="12527" max="12527" width="23.7109375" style="38" customWidth="1"/>
    <col min="12528" max="12528" width="18.42578125" style="38" customWidth="1"/>
    <col min="12529" max="12532" width="10.85546875" style="38" customWidth="1"/>
    <col min="12533" max="12533" width="12.42578125" style="38" customWidth="1"/>
    <col min="12534" max="12534" width="10.85546875" style="38" customWidth="1"/>
    <col min="12535" max="12781" width="21.28515625" style="38"/>
    <col min="12782" max="12782" width="6.7109375" style="38" customWidth="1"/>
    <col min="12783" max="12783" width="23.7109375" style="38" customWidth="1"/>
    <col min="12784" max="12784" width="18.42578125" style="38" customWidth="1"/>
    <col min="12785" max="12788" width="10.85546875" style="38" customWidth="1"/>
    <col min="12789" max="12789" width="12.42578125" style="38" customWidth="1"/>
    <col min="12790" max="12790" width="10.85546875" style="38" customWidth="1"/>
    <col min="12791" max="13037" width="21.28515625" style="38"/>
    <col min="13038" max="13038" width="6.7109375" style="38" customWidth="1"/>
    <col min="13039" max="13039" width="23.7109375" style="38" customWidth="1"/>
    <col min="13040" max="13040" width="18.42578125" style="38" customWidth="1"/>
    <col min="13041" max="13044" width="10.85546875" style="38" customWidth="1"/>
    <col min="13045" max="13045" width="12.42578125" style="38" customWidth="1"/>
    <col min="13046" max="13046" width="10.85546875" style="38" customWidth="1"/>
    <col min="13047" max="13293" width="21.28515625" style="38"/>
    <col min="13294" max="13294" width="6.7109375" style="38" customWidth="1"/>
    <col min="13295" max="13295" width="23.7109375" style="38" customWidth="1"/>
    <col min="13296" max="13296" width="18.42578125" style="38" customWidth="1"/>
    <col min="13297" max="13300" width="10.85546875" style="38" customWidth="1"/>
    <col min="13301" max="13301" width="12.42578125" style="38" customWidth="1"/>
    <col min="13302" max="13302" width="10.85546875" style="38" customWidth="1"/>
    <col min="13303" max="13549" width="21.28515625" style="38"/>
    <col min="13550" max="13550" width="6.7109375" style="38" customWidth="1"/>
    <col min="13551" max="13551" width="23.7109375" style="38" customWidth="1"/>
    <col min="13552" max="13552" width="18.42578125" style="38" customWidth="1"/>
    <col min="13553" max="13556" width="10.85546875" style="38" customWidth="1"/>
    <col min="13557" max="13557" width="12.42578125" style="38" customWidth="1"/>
    <col min="13558" max="13558" width="10.85546875" style="38" customWidth="1"/>
    <col min="13559" max="13805" width="21.28515625" style="38"/>
    <col min="13806" max="13806" width="6.7109375" style="38" customWidth="1"/>
    <col min="13807" max="13807" width="23.7109375" style="38" customWidth="1"/>
    <col min="13808" max="13808" width="18.42578125" style="38" customWidth="1"/>
    <col min="13809" max="13812" width="10.85546875" style="38" customWidth="1"/>
    <col min="13813" max="13813" width="12.42578125" style="38" customWidth="1"/>
    <col min="13814" max="13814" width="10.85546875" style="38" customWidth="1"/>
    <col min="13815" max="14061" width="21.28515625" style="38"/>
    <col min="14062" max="14062" width="6.7109375" style="38" customWidth="1"/>
    <col min="14063" max="14063" width="23.7109375" style="38" customWidth="1"/>
    <col min="14064" max="14064" width="18.42578125" style="38" customWidth="1"/>
    <col min="14065" max="14068" width="10.85546875" style="38" customWidth="1"/>
    <col min="14069" max="14069" width="12.42578125" style="38" customWidth="1"/>
    <col min="14070" max="14070" width="10.85546875" style="38" customWidth="1"/>
    <col min="14071" max="14317" width="21.28515625" style="38"/>
    <col min="14318" max="14318" width="6.7109375" style="38" customWidth="1"/>
    <col min="14319" max="14319" width="23.7109375" style="38" customWidth="1"/>
    <col min="14320" max="14320" width="18.42578125" style="38" customWidth="1"/>
    <col min="14321" max="14324" width="10.85546875" style="38" customWidth="1"/>
    <col min="14325" max="14325" width="12.42578125" style="38" customWidth="1"/>
    <col min="14326" max="14326" width="10.85546875" style="38" customWidth="1"/>
    <col min="14327" max="14573" width="21.28515625" style="38"/>
    <col min="14574" max="14574" width="6.7109375" style="38" customWidth="1"/>
    <col min="14575" max="14575" width="23.7109375" style="38" customWidth="1"/>
    <col min="14576" max="14576" width="18.42578125" style="38" customWidth="1"/>
    <col min="14577" max="14580" width="10.85546875" style="38" customWidth="1"/>
    <col min="14581" max="14581" width="12.42578125" style="38" customWidth="1"/>
    <col min="14582" max="14582" width="10.85546875" style="38" customWidth="1"/>
    <col min="14583" max="14829" width="21.28515625" style="38"/>
    <col min="14830" max="14830" width="6.7109375" style="38" customWidth="1"/>
    <col min="14831" max="14831" width="23.7109375" style="38" customWidth="1"/>
    <col min="14832" max="14832" width="18.42578125" style="38" customWidth="1"/>
    <col min="14833" max="14836" width="10.85546875" style="38" customWidth="1"/>
    <col min="14837" max="14837" width="12.42578125" style="38" customWidth="1"/>
    <col min="14838" max="14838" width="10.85546875" style="38" customWidth="1"/>
    <col min="14839" max="15085" width="21.28515625" style="38"/>
    <col min="15086" max="15086" width="6.7109375" style="38" customWidth="1"/>
    <col min="15087" max="15087" width="23.7109375" style="38" customWidth="1"/>
    <col min="15088" max="15088" width="18.42578125" style="38" customWidth="1"/>
    <col min="15089" max="15092" width="10.85546875" style="38" customWidth="1"/>
    <col min="15093" max="15093" width="12.42578125" style="38" customWidth="1"/>
    <col min="15094" max="15094" width="10.85546875" style="38" customWidth="1"/>
    <col min="15095" max="15341" width="21.28515625" style="38"/>
    <col min="15342" max="15342" width="6.7109375" style="38" customWidth="1"/>
    <col min="15343" max="15343" width="23.7109375" style="38" customWidth="1"/>
    <col min="15344" max="15344" width="18.42578125" style="38" customWidth="1"/>
    <col min="15345" max="15348" width="10.85546875" style="38" customWidth="1"/>
    <col min="15349" max="15349" width="12.42578125" style="38" customWidth="1"/>
    <col min="15350" max="15350" width="10.85546875" style="38" customWidth="1"/>
    <col min="15351" max="15597" width="21.28515625" style="38"/>
    <col min="15598" max="15598" width="6.7109375" style="38" customWidth="1"/>
    <col min="15599" max="15599" width="23.7109375" style="38" customWidth="1"/>
    <col min="15600" max="15600" width="18.42578125" style="38" customWidth="1"/>
    <col min="15601" max="15604" width="10.85546875" style="38" customWidth="1"/>
    <col min="15605" max="15605" width="12.42578125" style="38" customWidth="1"/>
    <col min="15606" max="15606" width="10.85546875" style="38" customWidth="1"/>
    <col min="15607" max="15853" width="21.28515625" style="38"/>
    <col min="15854" max="15854" width="6.7109375" style="38" customWidth="1"/>
    <col min="15855" max="15855" width="23.7109375" style="38" customWidth="1"/>
    <col min="15856" max="15856" width="18.42578125" style="38" customWidth="1"/>
    <col min="15857" max="15860" width="10.85546875" style="38" customWidth="1"/>
    <col min="15861" max="15861" width="12.42578125" style="38" customWidth="1"/>
    <col min="15862" max="15862" width="10.85546875" style="38" customWidth="1"/>
    <col min="15863" max="16109" width="21.28515625" style="38"/>
    <col min="16110" max="16110" width="6.7109375" style="38" customWidth="1"/>
    <col min="16111" max="16111" width="23.7109375" style="38" customWidth="1"/>
    <col min="16112" max="16112" width="18.42578125" style="38" customWidth="1"/>
    <col min="16113" max="16116" width="10.85546875" style="38" customWidth="1"/>
    <col min="16117" max="16117" width="12.42578125" style="38" customWidth="1"/>
    <col min="16118" max="16118" width="10.85546875" style="38" customWidth="1"/>
    <col min="16119" max="16384" width="21.28515625" style="38"/>
  </cols>
  <sheetData>
    <row r="1" spans="1:9" ht="13.5" thickBot="1"/>
    <row r="2" spans="1:9" ht="18" customHeight="1" thickBot="1">
      <c r="I2" s="970" t="s">
        <v>2704</v>
      </c>
    </row>
    <row r="3" spans="1:9" ht="14.25" customHeight="1"/>
    <row r="4" spans="1:9" ht="21.75" customHeight="1">
      <c r="A4" s="971" t="str">
        <f>'A1 KMR RC'!A2</f>
        <v>Baseline study for Fisheries Development in Telangana State</v>
      </c>
      <c r="B4" s="971"/>
      <c r="C4" s="971"/>
      <c r="D4" s="971"/>
      <c r="E4" s="971"/>
      <c r="F4" s="971"/>
      <c r="G4" s="971"/>
      <c r="H4" s="971"/>
      <c r="I4" s="971"/>
    </row>
    <row r="5" spans="1:9" ht="21.75" customHeight="1">
      <c r="A5" s="972" t="s">
        <v>253</v>
      </c>
      <c r="B5" s="972"/>
      <c r="C5" s="972"/>
      <c r="D5" s="972"/>
      <c r="E5" s="972"/>
      <c r="F5" s="972"/>
      <c r="G5" s="972"/>
      <c r="H5" s="972"/>
      <c r="I5" s="972"/>
    </row>
    <row r="6" spans="1:9" ht="14.25" customHeight="1"/>
    <row r="7" spans="1:9" ht="15.75" customHeight="1">
      <c r="A7" s="828" t="s">
        <v>254</v>
      </c>
      <c r="B7" s="829" t="s">
        <v>3</v>
      </c>
      <c r="C7" s="829" t="s">
        <v>255</v>
      </c>
      <c r="D7" s="830" t="s">
        <v>256</v>
      </c>
      <c r="E7" s="830"/>
      <c r="F7" s="830"/>
      <c r="G7" s="830"/>
      <c r="H7" s="831" t="s">
        <v>257</v>
      </c>
      <c r="I7" s="831" t="s">
        <v>258</v>
      </c>
    </row>
    <row r="8" spans="1:9">
      <c r="A8" s="832"/>
      <c r="B8" s="833"/>
      <c r="C8" s="833"/>
      <c r="D8" s="28" t="s">
        <v>259</v>
      </c>
      <c r="E8" s="28" t="s">
        <v>260</v>
      </c>
      <c r="F8" s="28" t="s">
        <v>261</v>
      </c>
      <c r="G8" s="28" t="s">
        <v>262</v>
      </c>
      <c r="H8" s="831"/>
      <c r="I8" s="831"/>
    </row>
    <row r="9" spans="1:9" ht="18.75" customHeight="1">
      <c r="A9" s="825" t="s">
        <v>263</v>
      </c>
      <c r="B9" s="825"/>
      <c r="C9" s="825"/>
      <c r="D9" s="825"/>
      <c r="E9" s="825"/>
      <c r="F9" s="825"/>
      <c r="G9" s="825"/>
      <c r="H9" s="825"/>
      <c r="I9" s="825"/>
    </row>
    <row r="10" spans="1:9" ht="15" customHeight="1">
      <c r="A10" s="316" t="s">
        <v>4</v>
      </c>
      <c r="B10" s="537" t="s">
        <v>5</v>
      </c>
      <c r="C10" s="1" t="s">
        <v>264</v>
      </c>
      <c r="D10" s="540">
        <f>'A1 KMR RC'!E25</f>
        <v>0</v>
      </c>
      <c r="E10" s="540">
        <f>'A1 KMR RC'!F25</f>
        <v>5</v>
      </c>
      <c r="F10" s="540">
        <f>'A1 KMR RC'!G25</f>
        <v>0</v>
      </c>
      <c r="G10" s="540">
        <f>'A1 KMR RC'!H25</f>
        <v>0</v>
      </c>
      <c r="H10" s="540">
        <f>'A1 KMR RC'!I25</f>
        <v>0</v>
      </c>
      <c r="I10" s="543">
        <f>'A1 KMR RC'!J25</f>
        <v>188.1</v>
      </c>
    </row>
    <row r="11" spans="1:9" ht="15" customHeight="1">
      <c r="A11" s="316" t="s">
        <v>6</v>
      </c>
      <c r="B11" s="537" t="s">
        <v>7</v>
      </c>
      <c r="C11" s="1" t="s">
        <v>265</v>
      </c>
      <c r="D11" s="540">
        <f>'A1 KMR RC'!E44</f>
        <v>0</v>
      </c>
      <c r="E11" s="540">
        <f>'A1 KMR RC'!F44</f>
        <v>3</v>
      </c>
      <c r="F11" s="540">
        <f>'A1 KMR RC'!G44</f>
        <v>5</v>
      </c>
      <c r="G11" s="540">
        <f>'A1 KMR RC'!H44</f>
        <v>0</v>
      </c>
      <c r="H11" s="540">
        <f>'A1 KMR RC'!J44</f>
        <v>94.8</v>
      </c>
      <c r="I11" s="543">
        <f>'A1 KMR RC'!K44</f>
        <v>54</v>
      </c>
    </row>
    <row r="12" spans="1:9" ht="15" customHeight="1">
      <c r="A12" s="316" t="s">
        <v>12</v>
      </c>
      <c r="B12" s="537" t="s">
        <v>13</v>
      </c>
      <c r="C12" s="1" t="s">
        <v>266</v>
      </c>
      <c r="D12" s="540">
        <f>'A1 KMR RC'!E76</f>
        <v>0</v>
      </c>
      <c r="E12" s="540">
        <f>'A1 KMR RC'!F76</f>
        <v>13</v>
      </c>
      <c r="F12" s="540">
        <f>'A1 KMR RC'!G76</f>
        <v>13</v>
      </c>
      <c r="G12" s="540">
        <f>'A1 KMR RC'!H76</f>
        <v>0</v>
      </c>
      <c r="H12" s="539">
        <f>'A1 KMR RC'!J76</f>
        <v>376.33000000000004</v>
      </c>
      <c r="I12" s="390">
        <f>'A1 KMR RC'!K76</f>
        <v>135.06</v>
      </c>
    </row>
    <row r="13" spans="1:9" ht="15" customHeight="1">
      <c r="A13" s="316" t="s">
        <v>19</v>
      </c>
      <c r="B13" s="537" t="s">
        <v>20</v>
      </c>
      <c r="C13" s="1" t="s">
        <v>267</v>
      </c>
      <c r="D13" s="540">
        <f>'A1 KMR RC'!E98</f>
        <v>0</v>
      </c>
      <c r="E13" s="540">
        <f>'A1 KMR RC'!F98</f>
        <v>4</v>
      </c>
      <c r="F13" s="540">
        <f>'A1 KMR RC'!G98</f>
        <v>7</v>
      </c>
      <c r="G13" s="540">
        <f>'A1 KMR RC'!H98</f>
        <v>0</v>
      </c>
      <c r="H13" s="539">
        <f>'A1 KMR RC'!J98</f>
        <v>348.23</v>
      </c>
      <c r="I13" s="390">
        <f>'A1 KMR RC'!K98</f>
        <v>142.48999999999998</v>
      </c>
    </row>
    <row r="14" spans="1:9" ht="15" customHeight="1">
      <c r="A14" s="316" t="s">
        <v>26</v>
      </c>
      <c r="B14" s="537" t="s">
        <v>27</v>
      </c>
      <c r="C14" s="1" t="s">
        <v>268</v>
      </c>
      <c r="D14" s="540">
        <f>'A1 KMR RC'!E126</f>
        <v>0</v>
      </c>
      <c r="E14" s="540">
        <f>'A1 KMR RC'!F126</f>
        <v>6</v>
      </c>
      <c r="F14" s="540">
        <f>'A1 KMR RC'!G126</f>
        <v>12</v>
      </c>
      <c r="G14" s="540">
        <f>'A1 KMR RC'!H126</f>
        <v>0</v>
      </c>
      <c r="H14" s="539">
        <f>'A1 KMR RC'!J126</f>
        <v>361.3</v>
      </c>
      <c r="I14" s="390">
        <f>'A1 KMR RC'!K126</f>
        <v>134.71</v>
      </c>
    </row>
    <row r="15" spans="1:9" ht="15" customHeight="1">
      <c r="A15" s="316" t="s">
        <v>33</v>
      </c>
      <c r="B15" s="537" t="s">
        <v>34</v>
      </c>
      <c r="C15" s="1" t="s">
        <v>269</v>
      </c>
      <c r="D15" s="540">
        <f>'A1 KMR RC'!E144</f>
        <v>0</v>
      </c>
      <c r="E15" s="540">
        <f>'A1 KMR RC'!F144</f>
        <v>5</v>
      </c>
      <c r="F15" s="540">
        <f>'A1 KMR RC'!G144</f>
        <v>1</v>
      </c>
      <c r="G15" s="540">
        <f>'A1 KMR RC'!H144</f>
        <v>0</v>
      </c>
      <c r="H15" s="539">
        <f>'A1 KMR RC'!J144</f>
        <v>175.91</v>
      </c>
      <c r="I15" s="390">
        <f>'A1 KMR RC'!K144</f>
        <v>82.44</v>
      </c>
    </row>
    <row r="16" spans="1:9" ht="15" customHeight="1">
      <c r="A16" s="316" t="s">
        <v>40</v>
      </c>
      <c r="B16" s="537" t="s">
        <v>41</v>
      </c>
      <c r="C16" s="1" t="s">
        <v>270</v>
      </c>
      <c r="D16" s="540">
        <f>'A1 KMR RC'!E176</f>
        <v>0</v>
      </c>
      <c r="E16" s="540">
        <f>'A1 KMR RC'!F176</f>
        <v>2</v>
      </c>
      <c r="F16" s="540">
        <f>'A1 KMR RC'!G176</f>
        <v>14</v>
      </c>
      <c r="G16" s="540">
        <f>'A1 KMR RC'!H176</f>
        <v>0</v>
      </c>
      <c r="H16" s="539">
        <f>'A1 KMR RC'!J176</f>
        <v>414.66</v>
      </c>
      <c r="I16" s="390">
        <f>'A1 KMR RC'!K176</f>
        <v>89.16</v>
      </c>
    </row>
    <row r="17" spans="1:9" ht="15" customHeight="1">
      <c r="A17" s="316" t="s">
        <v>51</v>
      </c>
      <c r="B17" s="537" t="s">
        <v>52</v>
      </c>
      <c r="C17" s="1" t="s">
        <v>271</v>
      </c>
      <c r="D17" s="540">
        <f>'A1 KMR RC'!E192</f>
        <v>0</v>
      </c>
      <c r="E17" s="540">
        <f>'A1 KMR RC'!F192</f>
        <v>3</v>
      </c>
      <c r="F17" s="540">
        <f>'A1 KMR RC'!G192</f>
        <v>2</v>
      </c>
      <c r="G17" s="540">
        <f>'A1 KMR RC'!H192</f>
        <v>0</v>
      </c>
      <c r="H17" s="539">
        <f>'A1 KMR RC'!J192</f>
        <v>115.35</v>
      </c>
      <c r="I17" s="390">
        <f>'A1 KMR RC'!K192</f>
        <v>52.67</v>
      </c>
    </row>
    <row r="18" spans="1:9" ht="15" customHeight="1">
      <c r="A18" s="316" t="s">
        <v>60</v>
      </c>
      <c r="B18" s="537" t="s">
        <v>61</v>
      </c>
      <c r="C18" s="1" t="s">
        <v>272</v>
      </c>
      <c r="D18" s="406">
        <f>'A1 KMR RC'!E212</f>
        <v>0</v>
      </c>
      <c r="E18" s="539">
        <f>'A1 KMR RC'!F212</f>
        <v>9</v>
      </c>
      <c r="F18" s="406">
        <f>'A1 KMR RC'!G212</f>
        <v>0</v>
      </c>
      <c r="G18" s="406">
        <f>'A1 KMR RC'!H212</f>
        <v>0</v>
      </c>
      <c r="H18" s="539">
        <f>'A1 KMR RC'!J212</f>
        <v>309.7</v>
      </c>
      <c r="I18" s="390">
        <f>'A1 KMR RC'!K212</f>
        <v>162.44999999999999</v>
      </c>
    </row>
    <row r="19" spans="1:9" s="380" customFormat="1" ht="15" customHeight="1">
      <c r="A19" s="403"/>
      <c r="B19" s="396" t="s">
        <v>273</v>
      </c>
      <c r="C19" s="397"/>
      <c r="D19" s="544">
        <f>SUM(D10:D18)</f>
        <v>0</v>
      </c>
      <c r="E19" s="545">
        <f t="shared" ref="E19:I19" si="0">SUM(E10:E18)</f>
        <v>50</v>
      </c>
      <c r="F19" s="545">
        <f>SUM(F10:F18)</f>
        <v>54</v>
      </c>
      <c r="G19" s="544">
        <f t="shared" si="0"/>
        <v>0</v>
      </c>
      <c r="H19" s="546">
        <f t="shared" si="0"/>
        <v>2196.2800000000002</v>
      </c>
      <c r="I19" s="547">
        <f t="shared" si="0"/>
        <v>1041.08</v>
      </c>
    </row>
    <row r="20" spans="1:9" s="383" customFormat="1" ht="8.25" customHeight="1">
      <c r="A20" s="21"/>
      <c r="B20" s="381"/>
      <c r="C20" s="53"/>
      <c r="D20" s="382"/>
      <c r="E20" s="382"/>
      <c r="F20" s="382"/>
      <c r="G20" s="382"/>
      <c r="H20" s="382"/>
      <c r="I20" s="382"/>
    </row>
    <row r="21" spans="1:9" ht="20.25" customHeight="1">
      <c r="A21" s="826" t="s">
        <v>67</v>
      </c>
      <c r="B21" s="826"/>
      <c r="C21" s="826"/>
      <c r="D21" s="826"/>
      <c r="E21" s="826"/>
      <c r="F21" s="826"/>
      <c r="G21" s="826"/>
      <c r="H21" s="826"/>
      <c r="I21" s="826"/>
    </row>
    <row r="22" spans="1:9" ht="6" customHeight="1"/>
    <row r="23" spans="1:9" ht="15" customHeight="1">
      <c r="A23" s="316" t="s">
        <v>4</v>
      </c>
      <c r="B23" s="537" t="s">
        <v>68</v>
      </c>
      <c r="C23" s="1" t="s">
        <v>274</v>
      </c>
      <c r="D23" s="385">
        <f>'A2 - KRN - RC'!E31</f>
        <v>0</v>
      </c>
      <c r="E23" s="385">
        <f>'A2 - KRN - RC'!F31</f>
        <v>4</v>
      </c>
      <c r="F23" s="385">
        <f>'A2 - KRN - RC'!G31</f>
        <v>6</v>
      </c>
      <c r="G23" s="385">
        <f>'A2 - KRN - RC'!H31</f>
        <v>0</v>
      </c>
      <c r="H23" s="384">
        <f>'A2 - KRN - RC'!J31</f>
        <v>209</v>
      </c>
      <c r="I23" s="538">
        <f>'A2 - KRN - RC'!K31</f>
        <v>86.25</v>
      </c>
    </row>
    <row r="24" spans="1:9" ht="15" customHeight="1">
      <c r="A24" s="316" t="s">
        <v>6</v>
      </c>
      <c r="B24" s="537" t="s">
        <v>74</v>
      </c>
      <c r="C24" s="1" t="s">
        <v>275</v>
      </c>
      <c r="D24" s="385">
        <f>'A2 - KRN - RC'!E55</f>
        <v>0</v>
      </c>
      <c r="E24" s="385">
        <f>'A2 - KRN - RC'!F55</f>
        <v>5</v>
      </c>
      <c r="F24" s="385">
        <f>'A2 - KRN - RC'!G55</f>
        <v>8</v>
      </c>
      <c r="G24" s="385">
        <f>'A2 - KRN - RC'!H55</f>
        <v>0</v>
      </c>
      <c r="H24" s="384">
        <f>'A2 - KRN - RC'!J55</f>
        <v>156</v>
      </c>
      <c r="I24" s="538">
        <f>'A2 - KRN - RC'!K55</f>
        <v>94.25</v>
      </c>
    </row>
    <row r="25" spans="1:9" ht="15" customHeight="1">
      <c r="A25" s="316" t="s">
        <v>12</v>
      </c>
      <c r="B25" s="537" t="s">
        <v>80</v>
      </c>
      <c r="C25" s="1" t="s">
        <v>276</v>
      </c>
      <c r="D25" s="385">
        <f>'A2 - KRN - RC'!E72</f>
        <v>0</v>
      </c>
      <c r="E25" s="385">
        <f>'A2 - KRN - RC'!F72</f>
        <v>4</v>
      </c>
      <c r="F25" s="385">
        <f>'A2 - KRN - RC'!G72</f>
        <v>2</v>
      </c>
      <c r="G25" s="385">
        <f>'A2 - KRN - RC'!H72</f>
        <v>0</v>
      </c>
      <c r="H25" s="386">
        <f>'A2 - KRN - RC'!J72</f>
        <v>73</v>
      </c>
      <c r="I25" s="387">
        <f>'A2 - KRN - RC'!K72</f>
        <v>47.25</v>
      </c>
    </row>
    <row r="26" spans="1:9" ht="15" customHeight="1">
      <c r="A26" s="316" t="s">
        <v>19</v>
      </c>
      <c r="B26" s="537" t="s">
        <v>87</v>
      </c>
      <c r="C26" s="1" t="s">
        <v>277</v>
      </c>
      <c r="D26" s="385">
        <f>'A2 - KRN - RC'!E92</f>
        <v>0</v>
      </c>
      <c r="E26" s="385">
        <f>'A2 - KRN - RC'!F92</f>
        <v>7</v>
      </c>
      <c r="F26" s="385">
        <f>'A2 - KRN - RC'!G92</f>
        <v>2</v>
      </c>
      <c r="G26" s="385">
        <f>'A2 - KRN - RC'!H92</f>
        <v>0</v>
      </c>
      <c r="H26" s="386">
        <f>'A2 - KRN - RC'!J92</f>
        <v>266</v>
      </c>
      <c r="I26" s="387">
        <f>'A2 - KRN - RC'!K92</f>
        <v>190</v>
      </c>
    </row>
    <row r="27" spans="1:9" ht="15" customHeight="1">
      <c r="A27" s="316" t="s">
        <v>26</v>
      </c>
      <c r="B27" s="537" t="s">
        <v>94</v>
      </c>
      <c r="C27" s="1" t="s">
        <v>278</v>
      </c>
      <c r="D27" s="385">
        <f>'A2 - KRN - RC'!E114</f>
        <v>0</v>
      </c>
      <c r="E27" s="385">
        <f>'A2 - KRN - RC'!F114</f>
        <v>5</v>
      </c>
      <c r="F27" s="385">
        <f>'A2 - KRN - RC'!G114</f>
        <v>6</v>
      </c>
      <c r="G27" s="385">
        <f>'A2 - KRN - RC'!H114</f>
        <v>0</v>
      </c>
      <c r="H27" s="386">
        <f>'A2 - KRN - RC'!J114</f>
        <v>255</v>
      </c>
      <c r="I27" s="387">
        <f>'A2 - KRN - RC'!K114</f>
        <v>139.25</v>
      </c>
    </row>
    <row r="28" spans="1:9" ht="15" customHeight="1">
      <c r="A28" s="316" t="s">
        <v>33</v>
      </c>
      <c r="B28" s="537" t="s">
        <v>1</v>
      </c>
      <c r="C28" s="1" t="s">
        <v>279</v>
      </c>
      <c r="D28" s="385">
        <f>'A2 - KRN - RC'!E141</f>
        <v>0</v>
      </c>
      <c r="E28" s="385">
        <f>'A2 - KRN - RC'!F141</f>
        <v>5</v>
      </c>
      <c r="F28" s="385">
        <f>'A2 - KRN - RC'!G141</f>
        <v>11</v>
      </c>
      <c r="G28" s="385">
        <f>'A2 - KRN - RC'!H141</f>
        <v>0</v>
      </c>
      <c r="H28" s="386">
        <f>'A2 - KRN - RC'!J141</f>
        <v>177</v>
      </c>
      <c r="I28" s="387">
        <f>'A2 - KRN - RC'!K141</f>
        <v>103</v>
      </c>
    </row>
    <row r="29" spans="1:9" ht="15" customHeight="1">
      <c r="A29" s="316" t="s">
        <v>40</v>
      </c>
      <c r="B29" s="537" t="s">
        <v>105</v>
      </c>
      <c r="C29" s="1" t="s">
        <v>280</v>
      </c>
      <c r="D29" s="385">
        <f>'A2 - KRN - RC'!E173</f>
        <v>0</v>
      </c>
      <c r="E29" s="385">
        <f>'A2 - KRN - RC'!F173</f>
        <v>7</v>
      </c>
      <c r="F29" s="385">
        <f>'A2 - KRN - RC'!G173</f>
        <v>14</v>
      </c>
      <c r="G29" s="385">
        <f>'A2 - KRN - RC'!H173</f>
        <v>0</v>
      </c>
      <c r="H29" s="386">
        <f>'A2 - KRN - RC'!J173</f>
        <v>156</v>
      </c>
      <c r="I29" s="387">
        <f>'A2 - KRN - RC'!K173</f>
        <v>118.25</v>
      </c>
    </row>
    <row r="30" spans="1:9" ht="15" customHeight="1">
      <c r="A30" s="316" t="s">
        <v>51</v>
      </c>
      <c r="B30" s="537" t="s">
        <v>111</v>
      </c>
      <c r="C30" s="1" t="s">
        <v>281</v>
      </c>
      <c r="D30" s="385">
        <f>'A2 - KRN - RC'!E191</f>
        <v>0</v>
      </c>
      <c r="E30" s="385">
        <f>'A2 - KRN - RC'!F191</f>
        <v>6</v>
      </c>
      <c r="F30" s="385">
        <f>'A2 - KRN - RC'!G191</f>
        <v>1</v>
      </c>
      <c r="G30" s="385">
        <f>'A2 - KRN - RC'!H191</f>
        <v>0</v>
      </c>
      <c r="H30" s="386">
        <f>'A2 - KRN - RC'!J191</f>
        <v>141</v>
      </c>
      <c r="I30" s="387">
        <f>'A2 - KRN - RC'!K191</f>
        <v>38</v>
      </c>
    </row>
    <row r="31" spans="1:9" ht="15" customHeight="1">
      <c r="A31" s="316" t="s">
        <v>60</v>
      </c>
      <c r="B31" s="537" t="s">
        <v>119</v>
      </c>
      <c r="C31" s="1" t="s">
        <v>282</v>
      </c>
      <c r="D31" s="128">
        <f>'A2 - KRN - RC'!E224</f>
        <v>0</v>
      </c>
      <c r="E31" s="386">
        <f>'A2 - KRN - RC'!F224</f>
        <v>5</v>
      </c>
      <c r="F31" s="128">
        <f>'A2 - KRN - RC'!G224</f>
        <v>17</v>
      </c>
      <c r="G31" s="128">
        <f>'A2 - KRN - RC'!H224</f>
        <v>0</v>
      </c>
      <c r="H31" s="386">
        <f>'A2 - KRN - RC'!J224</f>
        <v>280</v>
      </c>
      <c r="I31" s="387">
        <f>'A2 - KRN - RC'!K224</f>
        <v>165</v>
      </c>
    </row>
    <row r="32" spans="1:9" s="380" customFormat="1" ht="15" customHeight="1">
      <c r="A32" s="403"/>
      <c r="B32" s="396" t="str">
        <f>B19</f>
        <v>Total</v>
      </c>
      <c r="C32" s="397"/>
      <c r="D32" s="398">
        <f>SUM(D23:D31)</f>
        <v>0</v>
      </c>
      <c r="E32" s="399">
        <f t="shared" ref="E32:I32" si="1">SUM(E23:E31)</f>
        <v>48</v>
      </c>
      <c r="F32" s="399">
        <f t="shared" si="1"/>
        <v>67</v>
      </c>
      <c r="G32" s="398">
        <f t="shared" si="1"/>
        <v>0</v>
      </c>
      <c r="H32" s="400">
        <f t="shared" si="1"/>
        <v>1713</v>
      </c>
      <c r="I32" s="401">
        <f t="shared" si="1"/>
        <v>981.25</v>
      </c>
    </row>
    <row r="33" spans="1:9" ht="9.75" customHeight="1">
      <c r="A33" s="38"/>
      <c r="B33" s="381"/>
    </row>
    <row r="34" spans="1:9" ht="15" customHeight="1">
      <c r="A34" s="826" t="s">
        <v>125</v>
      </c>
      <c r="B34" s="826"/>
      <c r="C34" s="826"/>
      <c r="D34" s="826"/>
      <c r="E34" s="826"/>
      <c r="F34" s="826"/>
      <c r="G34" s="826"/>
      <c r="H34" s="826"/>
      <c r="I34" s="826"/>
    </row>
    <row r="35" spans="1:9" ht="5.25" customHeight="1">
      <c r="A35" s="530"/>
      <c r="B35" s="22"/>
    </row>
    <row r="36" spans="1:9" ht="15" customHeight="1">
      <c r="A36" s="316" t="s">
        <v>4</v>
      </c>
      <c r="B36" s="537" t="s">
        <v>126</v>
      </c>
      <c r="C36" s="1" t="s">
        <v>283</v>
      </c>
      <c r="D36" s="385">
        <f>' A3 - MAN - RC'!E27</f>
        <v>0</v>
      </c>
      <c r="E36" s="385">
        <f>' A3 - MAN - RC'!F27</f>
        <v>6</v>
      </c>
      <c r="F36" s="385">
        <f>' A3 - MAN - RC'!G27</f>
        <v>2</v>
      </c>
      <c r="G36" s="385">
        <f>' A3 - MAN - RC'!H27</f>
        <v>0</v>
      </c>
      <c r="H36" s="384">
        <f>' A3 - MAN - RC'!J27</f>
        <v>247</v>
      </c>
      <c r="I36" s="538">
        <f>' A3 - MAN - RC'!K27</f>
        <v>107.75</v>
      </c>
    </row>
    <row r="37" spans="1:9" ht="15" customHeight="1">
      <c r="A37" s="316" t="s">
        <v>6</v>
      </c>
      <c r="B37" s="537" t="s">
        <v>129</v>
      </c>
      <c r="C37" s="1" t="s">
        <v>284</v>
      </c>
      <c r="D37" s="385">
        <f>' A3 - MAN - RC'!E51</f>
        <v>0</v>
      </c>
      <c r="E37" s="385">
        <f>' A3 - MAN - RC'!F51</f>
        <v>7</v>
      </c>
      <c r="F37" s="385">
        <f>' A3 - MAN - RC'!G51</f>
        <v>6</v>
      </c>
      <c r="G37" s="385">
        <f>' A3 - MAN - RC'!H51</f>
        <v>0</v>
      </c>
      <c r="H37" s="384">
        <f>' A3 - MAN - RC'!J51</f>
        <v>365</v>
      </c>
      <c r="I37" s="538">
        <f>' A3 - MAN - RC'!K51</f>
        <v>146.75</v>
      </c>
    </row>
    <row r="38" spans="1:9" ht="15" customHeight="1">
      <c r="A38" s="316" t="s">
        <v>12</v>
      </c>
      <c r="B38" s="537" t="s">
        <v>136</v>
      </c>
      <c r="C38" s="1" t="s">
        <v>285</v>
      </c>
      <c r="D38" s="385">
        <f>' A3 - MAN - RC'!E72</f>
        <v>0</v>
      </c>
      <c r="E38" s="385">
        <f>' A3 - MAN - RC'!F72</f>
        <v>3</v>
      </c>
      <c r="F38" s="385">
        <f>' A3 - MAN - RC'!G72</f>
        <v>7</v>
      </c>
      <c r="G38" s="385">
        <f>' A3 - MAN - RC'!H72</f>
        <v>0</v>
      </c>
      <c r="H38" s="386">
        <f>' A3 - MAN - RC'!J72</f>
        <v>311</v>
      </c>
      <c r="I38" s="387">
        <f>' A3 - MAN - RC'!K72</f>
        <v>124</v>
      </c>
    </row>
    <row r="39" spans="1:9" ht="15" customHeight="1">
      <c r="A39" s="316" t="s">
        <v>19</v>
      </c>
      <c r="B39" s="537" t="s">
        <v>138</v>
      </c>
      <c r="C39" s="1" t="s">
        <v>286</v>
      </c>
      <c r="D39" s="385">
        <f>' A3 - MAN - RC'!E98</f>
        <v>0</v>
      </c>
      <c r="E39" s="385">
        <f>' A3 - MAN - RC'!F98</f>
        <v>6</v>
      </c>
      <c r="F39" s="385">
        <f>' A3 - MAN - RC'!G98</f>
        <v>9</v>
      </c>
      <c r="G39" s="385">
        <f>' A3 - MAN - RC'!H98</f>
        <v>0</v>
      </c>
      <c r="H39" s="386">
        <f>' A3 - MAN - RC'!J98</f>
        <v>315</v>
      </c>
      <c r="I39" s="387">
        <f>' A3 - MAN - RC'!K98</f>
        <v>106</v>
      </c>
    </row>
    <row r="40" spans="1:9" ht="15" customHeight="1">
      <c r="A40" s="316" t="s">
        <v>26</v>
      </c>
      <c r="B40" s="537" t="s">
        <v>141</v>
      </c>
      <c r="C40" s="1" t="s">
        <v>287</v>
      </c>
      <c r="D40" s="385">
        <f>' A3 - MAN - RC'!E120</f>
        <v>0</v>
      </c>
      <c r="E40" s="385">
        <f>' A3 - MAN - RC'!F120</f>
        <v>5</v>
      </c>
      <c r="F40" s="385">
        <f>' A3 - MAN - RC'!G120</f>
        <v>6</v>
      </c>
      <c r="G40" s="385">
        <f>' A3 - MAN - RC'!H120</f>
        <v>0</v>
      </c>
      <c r="H40" s="386">
        <f>' A3 - MAN - RC'!J120</f>
        <v>209</v>
      </c>
      <c r="I40" s="387">
        <f>' A3 - MAN - RC'!K120</f>
        <v>65.25</v>
      </c>
    </row>
    <row r="41" spans="1:9" ht="15" customHeight="1">
      <c r="A41" s="316" t="s">
        <v>33</v>
      </c>
      <c r="B41" s="537" t="s">
        <v>145</v>
      </c>
      <c r="C41" s="1" t="s">
        <v>288</v>
      </c>
      <c r="D41" s="385">
        <f>' A3 - MAN - RC'!E138</f>
        <v>0</v>
      </c>
      <c r="E41" s="385">
        <f>' A3 - MAN - RC'!F138</f>
        <v>6</v>
      </c>
      <c r="F41" s="385">
        <f>' A3 - MAN - RC'!G138</f>
        <v>2</v>
      </c>
      <c r="G41" s="385">
        <f>' A3 - MAN - RC'!H138</f>
        <v>0</v>
      </c>
      <c r="H41" s="386">
        <f>' A3 - MAN - RC'!J138</f>
        <v>270</v>
      </c>
      <c r="I41" s="387">
        <f>' A3 - MAN - RC'!K138</f>
        <v>123</v>
      </c>
    </row>
    <row r="42" spans="1:9" ht="15" customHeight="1">
      <c r="A42" s="316" t="s">
        <v>40</v>
      </c>
      <c r="B42" s="537" t="s">
        <v>147</v>
      </c>
      <c r="C42" s="1" t="s">
        <v>289</v>
      </c>
      <c r="D42" s="385">
        <f>' A3 - MAN - RC'!E155</f>
        <v>0</v>
      </c>
      <c r="E42" s="385">
        <f>' A3 - MAN - RC'!F155</f>
        <v>3</v>
      </c>
      <c r="F42" s="385">
        <f>' A3 - MAN - RC'!G155</f>
        <v>0</v>
      </c>
      <c r="G42" s="385">
        <f>' A3 - MAN - RC'!H155</f>
        <v>3</v>
      </c>
      <c r="H42" s="386">
        <f>' A3 - MAN - RC'!J155</f>
        <v>117</v>
      </c>
      <c r="I42" s="387">
        <f>' A3 - MAN - RC'!K155</f>
        <v>58.5</v>
      </c>
    </row>
    <row r="43" spans="1:9" ht="15" customHeight="1">
      <c r="A43" s="316" t="s">
        <v>51</v>
      </c>
      <c r="B43" s="537" t="s">
        <v>152</v>
      </c>
      <c r="C43" s="1" t="s">
        <v>290</v>
      </c>
      <c r="D43" s="385">
        <f>' A3 - MAN - RC'!E185</f>
        <v>0</v>
      </c>
      <c r="E43" s="385">
        <f>' A3 - MAN - RC'!F185</f>
        <v>7</v>
      </c>
      <c r="F43" s="385">
        <f>' A3 - MAN - RC'!G185</f>
        <v>12</v>
      </c>
      <c r="G43" s="385">
        <f>' A3 - MAN - RC'!H185</f>
        <v>0</v>
      </c>
      <c r="H43" s="386">
        <f>' A3 - MAN - RC'!J185</f>
        <v>1112</v>
      </c>
      <c r="I43" s="387">
        <f>' A3 - MAN - RC'!K185</f>
        <v>425.5</v>
      </c>
    </row>
    <row r="44" spans="1:9" ht="15" customHeight="1">
      <c r="A44" s="316" t="s">
        <v>60</v>
      </c>
      <c r="B44" s="537" t="s">
        <v>155</v>
      </c>
      <c r="C44" s="1" t="s">
        <v>291</v>
      </c>
      <c r="D44" s="128">
        <f>' A3 - MAN - RC'!E227</f>
        <v>0</v>
      </c>
      <c r="E44" s="386">
        <f>' A3 - MAN - RC'!F227</f>
        <v>9</v>
      </c>
      <c r="F44" s="128">
        <f>' A3 - MAN - RC'!G227</f>
        <v>22</v>
      </c>
      <c r="G44" s="128">
        <f>' A3 - MAN - RC'!H227</f>
        <v>0</v>
      </c>
      <c r="H44" s="386">
        <f>' A3 - MAN - RC'!J227</f>
        <v>694</v>
      </c>
      <c r="I44" s="387">
        <f>' A3 - MAN - RC'!K227</f>
        <v>256.5</v>
      </c>
    </row>
    <row r="45" spans="1:9" s="380" customFormat="1" ht="15" customHeight="1">
      <c r="A45" s="403"/>
      <c r="B45" s="396" t="str">
        <f>B32</f>
        <v>Total</v>
      </c>
      <c r="C45" s="397"/>
      <c r="D45" s="398">
        <f>SUM(D36:D44)</f>
        <v>0</v>
      </c>
      <c r="E45" s="399">
        <f t="shared" ref="E45:I45" si="2">SUM(E36:E44)</f>
        <v>52</v>
      </c>
      <c r="F45" s="399">
        <f t="shared" si="2"/>
        <v>66</v>
      </c>
      <c r="G45" s="398">
        <f t="shared" si="2"/>
        <v>3</v>
      </c>
      <c r="H45" s="400">
        <f t="shared" si="2"/>
        <v>3640</v>
      </c>
      <c r="I45" s="401">
        <f t="shared" si="2"/>
        <v>1413.25</v>
      </c>
    </row>
    <row r="46" spans="1:9" ht="9.75" customHeight="1">
      <c r="A46" s="391"/>
      <c r="B46" s="381"/>
    </row>
    <row r="47" spans="1:9" ht="15" customHeight="1">
      <c r="A47" s="826" t="s">
        <v>292</v>
      </c>
      <c r="B47" s="826"/>
      <c r="C47" s="826"/>
      <c r="D47" s="826"/>
      <c r="E47" s="826"/>
      <c r="F47" s="826"/>
      <c r="G47" s="826"/>
      <c r="H47" s="826"/>
      <c r="I47" s="826"/>
    </row>
    <row r="48" spans="1:9" ht="9.75" customHeight="1">
      <c r="A48" s="404"/>
      <c r="B48" s="405"/>
    </row>
    <row r="49" spans="1:9" ht="15" customHeight="1">
      <c r="A49" s="316" t="s">
        <v>4</v>
      </c>
      <c r="B49" s="537" t="s">
        <v>158</v>
      </c>
      <c r="C49" s="1" t="s">
        <v>293</v>
      </c>
      <c r="D49" s="385">
        <f>'B4 - MDK - RC'!E70</f>
        <v>0</v>
      </c>
      <c r="E49" s="385">
        <f>'B4 - MDK - RC'!F70</f>
        <v>4</v>
      </c>
      <c r="F49" s="385">
        <f>'B4 - MDK - RC'!G70</f>
        <v>44</v>
      </c>
      <c r="G49" s="385">
        <f>'B4 - MDK - RC'!H70</f>
        <v>0</v>
      </c>
      <c r="H49" s="385">
        <f>'B4 - MDK - RC'!J70</f>
        <v>396.68799999999999</v>
      </c>
      <c r="I49" s="541">
        <f>'B4 - MDK - RC'!K70</f>
        <v>147.422</v>
      </c>
    </row>
    <row r="50" spans="1:9" ht="15" customHeight="1">
      <c r="A50" s="316" t="s">
        <v>6</v>
      </c>
      <c r="B50" s="537" t="s">
        <v>161</v>
      </c>
      <c r="C50" s="1" t="s">
        <v>294</v>
      </c>
      <c r="D50" s="385">
        <f>'B4 - MDK - RC'!E120</f>
        <v>0</v>
      </c>
      <c r="E50" s="385">
        <f>'B4 - MDK - RC'!F120</f>
        <v>0</v>
      </c>
      <c r="F50" s="385">
        <f>'B4 - MDK - RC'!G120</f>
        <v>40</v>
      </c>
      <c r="G50" s="385">
        <f>'B4 - MDK - RC'!H120</f>
        <v>0</v>
      </c>
      <c r="H50" s="385">
        <f>'B4 - MDK - RC'!J120</f>
        <v>147.79</v>
      </c>
      <c r="I50" s="541">
        <f>'B4 - MDK - RC'!K120</f>
        <v>36.947499999999998</v>
      </c>
    </row>
    <row r="51" spans="1:9" ht="15" customHeight="1">
      <c r="A51" s="316" t="s">
        <v>12</v>
      </c>
      <c r="B51" s="537" t="s">
        <v>2</v>
      </c>
      <c r="C51" s="1" t="s">
        <v>295</v>
      </c>
      <c r="D51" s="385">
        <f>'B4 - MDK - RC'!E180</f>
        <v>0</v>
      </c>
      <c r="E51" s="385">
        <f>'B4 - MDK - RC'!F180</f>
        <v>4</v>
      </c>
      <c r="F51" s="385">
        <f>'B4 - MDK - RC'!G180</f>
        <v>45</v>
      </c>
      <c r="G51" s="385">
        <f>'B4 - MDK - RC'!H180</f>
        <v>0</v>
      </c>
      <c r="H51" s="386">
        <f>'B4 - MDK - RC'!J180</f>
        <v>896.61200000000008</v>
      </c>
      <c r="I51" s="387">
        <f>'B4 - MDK - RC'!K180</f>
        <v>559.32600000000002</v>
      </c>
    </row>
    <row r="52" spans="1:9" ht="15" customHeight="1">
      <c r="A52" s="316" t="s">
        <v>19</v>
      </c>
      <c r="B52" s="537" t="s">
        <v>137</v>
      </c>
      <c r="C52" s="1" t="s">
        <v>296</v>
      </c>
      <c r="D52" s="385">
        <f>'B4 - MDK - RC'!E217</f>
        <v>0</v>
      </c>
      <c r="E52" s="385">
        <f>'B4 - MDK - RC'!F217</f>
        <v>5</v>
      </c>
      <c r="F52" s="385">
        <f>'B4 - MDK - RC'!G217</f>
        <v>21</v>
      </c>
      <c r="G52" s="385">
        <f>'B4 - MDK - RC'!H217</f>
        <v>0</v>
      </c>
      <c r="H52" s="386">
        <f>'B4 - MDK - RC'!J217</f>
        <v>473.5</v>
      </c>
      <c r="I52" s="387">
        <f>'B4 - MDK - RC'!K217</f>
        <v>209.87499999999997</v>
      </c>
    </row>
    <row r="53" spans="1:9" ht="15" customHeight="1">
      <c r="A53" s="316" t="s">
        <v>26</v>
      </c>
      <c r="B53" s="537" t="s">
        <v>164</v>
      </c>
      <c r="C53" s="1" t="s">
        <v>297</v>
      </c>
      <c r="D53" s="385">
        <f>'B4 - MDK - RC'!E275</f>
        <v>0</v>
      </c>
      <c r="E53" s="385">
        <f>'B4 - MDK - RC'!F275</f>
        <v>4</v>
      </c>
      <c r="F53" s="385">
        <f>'B4 - MDK - RC'!G275</f>
        <v>43</v>
      </c>
      <c r="G53" s="385">
        <f>'B4 - MDK - RC'!H275</f>
        <v>0</v>
      </c>
      <c r="H53" s="386">
        <f>'B4 - MDK - RC'!J275</f>
        <v>569.79000000000008</v>
      </c>
      <c r="I53" s="387">
        <f>'B4 - MDK - RC'!K275</f>
        <v>229.19750000000002</v>
      </c>
    </row>
    <row r="54" spans="1:9" ht="15" customHeight="1">
      <c r="A54" s="316" t="s">
        <v>33</v>
      </c>
      <c r="B54" s="537" t="s">
        <v>165</v>
      </c>
      <c r="C54" s="1" t="s">
        <v>298</v>
      </c>
      <c r="D54" s="385">
        <f>'B4 - MDK - RC'!E308</f>
        <v>0</v>
      </c>
      <c r="E54" s="385">
        <f>'B4 - MDK - RC'!F308</f>
        <v>6</v>
      </c>
      <c r="F54" s="385">
        <f>'B4 - MDK - RC'!G308</f>
        <v>16</v>
      </c>
      <c r="G54" s="385">
        <f>'B4 - MDK - RC'!H308</f>
        <v>0</v>
      </c>
      <c r="H54" s="386">
        <f>'B4 - MDK - RC'!J308</f>
        <v>189.99</v>
      </c>
      <c r="I54" s="387">
        <f>'B4 - MDK - RC'!K308</f>
        <v>78.247500000000002</v>
      </c>
    </row>
    <row r="55" spans="1:9" ht="15" customHeight="1">
      <c r="A55" s="316" t="s">
        <v>40</v>
      </c>
      <c r="B55" s="537" t="s">
        <v>166</v>
      </c>
      <c r="C55" s="1" t="s">
        <v>299</v>
      </c>
      <c r="D55" s="385">
        <f>'B4 - MDK - RC'!E346</f>
        <v>0</v>
      </c>
      <c r="E55" s="385">
        <f>'B4 - MDK - RC'!F346</f>
        <v>5</v>
      </c>
      <c r="F55" s="385">
        <f>'B4 - MDK - RC'!G346</f>
        <v>22</v>
      </c>
      <c r="G55" s="385">
        <f>'B4 - MDK - RC'!H346</f>
        <v>0</v>
      </c>
      <c r="H55" s="386">
        <f>'B4 - MDK - RC'!J346</f>
        <v>299.15999999999997</v>
      </c>
      <c r="I55" s="387">
        <f>'B4 - MDK - RC'!K346</f>
        <v>128.04000000000002</v>
      </c>
    </row>
    <row r="56" spans="1:9" ht="15" customHeight="1">
      <c r="A56" s="316" t="s">
        <v>51</v>
      </c>
      <c r="B56" s="537" t="s">
        <v>167</v>
      </c>
      <c r="C56" s="1" t="s">
        <v>300</v>
      </c>
      <c r="D56" s="385">
        <f>'B4 - MDK - RC'!E406</f>
        <v>0</v>
      </c>
      <c r="E56" s="385">
        <f>'B4 - MDK - RC'!F406</f>
        <v>8</v>
      </c>
      <c r="F56" s="385">
        <f>'B4 - MDK - RC'!G406</f>
        <v>41</v>
      </c>
      <c r="G56" s="385">
        <f>'B4 - MDK - RC'!H406</f>
        <v>0</v>
      </c>
      <c r="H56" s="386">
        <f>'B4 - MDK - RC'!J406</f>
        <v>604.76</v>
      </c>
      <c r="I56" s="387">
        <f>'B4 - MDK - RC'!K406</f>
        <v>277.69</v>
      </c>
    </row>
    <row r="57" spans="1:9" ht="15" customHeight="1">
      <c r="A57" s="316" t="s">
        <v>60</v>
      </c>
      <c r="B57" s="537" t="s">
        <v>168</v>
      </c>
      <c r="C57" s="1" t="s">
        <v>301</v>
      </c>
      <c r="D57" s="386">
        <f>'B4 - MDK - RC'!E476</f>
        <v>1</v>
      </c>
      <c r="E57" s="386">
        <f>'B4 - MDK - RC'!F476</f>
        <v>6</v>
      </c>
      <c r="F57" s="128">
        <f>'B4 - MDK - RC'!G476</f>
        <v>52</v>
      </c>
      <c r="G57" s="128">
        <f>'B4 - MDK - RC'!H476</f>
        <v>0</v>
      </c>
      <c r="H57" s="386">
        <f>'B4 - MDK - RC'!J476</f>
        <v>1657.79</v>
      </c>
      <c r="I57" s="387">
        <f>'B4 - MDK - RC'!K476</f>
        <v>1352.5775000000001</v>
      </c>
    </row>
    <row r="58" spans="1:9" s="380" customFormat="1" ht="15" customHeight="1">
      <c r="A58" s="403"/>
      <c r="B58" s="396" t="str">
        <f>B45</f>
        <v>Total</v>
      </c>
      <c r="C58" s="397"/>
      <c r="D58" s="544">
        <f>SUM(D49:D57)</f>
        <v>1</v>
      </c>
      <c r="E58" s="542">
        <f t="shared" ref="E58:I58" si="3">SUM(E49:E57)</f>
        <v>42</v>
      </c>
      <c r="F58" s="542">
        <f t="shared" si="3"/>
        <v>324</v>
      </c>
      <c r="G58" s="398">
        <f t="shared" si="3"/>
        <v>0</v>
      </c>
      <c r="H58" s="400">
        <f t="shared" si="3"/>
        <v>5236.08</v>
      </c>
      <c r="I58" s="401">
        <f t="shared" si="3"/>
        <v>3019.3230000000003</v>
      </c>
    </row>
    <row r="59" spans="1:9" ht="15" customHeight="1">
      <c r="A59" s="391"/>
      <c r="B59" s="391"/>
    </row>
    <row r="60" spans="1:9" ht="15" customHeight="1">
      <c r="A60" s="21"/>
      <c r="B60" s="21"/>
    </row>
    <row r="61" spans="1:9" ht="15" customHeight="1">
      <c r="A61" s="21"/>
      <c r="B61" s="21"/>
    </row>
    <row r="62" spans="1:9" ht="15" customHeight="1">
      <c r="A62" s="21"/>
      <c r="B62" s="21"/>
    </row>
    <row r="63" spans="1:9" ht="15" customHeight="1">
      <c r="A63" s="824"/>
      <c r="B63" s="824"/>
    </row>
    <row r="64" spans="1:9" ht="15" customHeight="1">
      <c r="A64" s="824"/>
      <c r="B64" s="824"/>
    </row>
    <row r="65" spans="1:9" ht="15" customHeight="1">
      <c r="A65" s="827"/>
      <c r="B65" s="827"/>
      <c r="C65" s="827"/>
      <c r="D65" s="827"/>
      <c r="E65" s="827"/>
      <c r="F65" s="827"/>
      <c r="G65" s="827"/>
      <c r="H65" s="827"/>
      <c r="I65" s="827"/>
    </row>
    <row r="66" spans="1:9" ht="15" customHeight="1">
      <c r="A66" s="21"/>
      <c r="B66" s="21"/>
    </row>
    <row r="67" spans="1:9" ht="15" customHeight="1">
      <c r="A67" s="391"/>
      <c r="B67" s="391"/>
    </row>
    <row r="68" spans="1:9" ht="15.75" customHeight="1">
      <c r="A68" s="828" t="s">
        <v>254</v>
      </c>
      <c r="B68" s="829" t="str">
        <f>B7</f>
        <v>Mandals</v>
      </c>
      <c r="C68" s="829" t="str">
        <f>C7</f>
        <v>Mandal code</v>
      </c>
      <c r="D68" s="830" t="s">
        <v>256</v>
      </c>
      <c r="E68" s="830"/>
      <c r="F68" s="830"/>
      <c r="G68" s="830"/>
      <c r="H68" s="831" t="s">
        <v>257</v>
      </c>
      <c r="I68" s="831" t="s">
        <v>258</v>
      </c>
    </row>
    <row r="69" spans="1:9">
      <c r="A69" s="828"/>
      <c r="B69" s="829"/>
      <c r="C69" s="829"/>
      <c r="D69" s="28" t="s">
        <v>259</v>
      </c>
      <c r="E69" s="28" t="s">
        <v>260</v>
      </c>
      <c r="F69" s="28" t="s">
        <v>261</v>
      </c>
      <c r="G69" s="28" t="s">
        <v>262</v>
      </c>
      <c r="H69" s="831"/>
      <c r="I69" s="831"/>
    </row>
    <row r="70" spans="1:9" ht="12" customHeight="1">
      <c r="A70" s="530"/>
      <c r="B70" s="530"/>
    </row>
    <row r="71" spans="1:9" ht="15" customHeight="1">
      <c r="A71" s="825" t="s">
        <v>2010</v>
      </c>
      <c r="B71" s="825"/>
      <c r="C71" s="825"/>
      <c r="D71" s="825"/>
      <c r="E71" s="825"/>
      <c r="F71" s="825"/>
      <c r="G71" s="825"/>
      <c r="H71" s="825"/>
      <c r="I71" s="825"/>
    </row>
    <row r="72" spans="1:9" ht="15" customHeight="1">
      <c r="A72" s="316" t="s">
        <v>4</v>
      </c>
      <c r="B72" s="537" t="s">
        <v>2011</v>
      </c>
      <c r="C72" s="1" t="s">
        <v>2381</v>
      </c>
      <c r="D72" s="385">
        <f>'B5 - RGR - RC'!E27</f>
        <v>0</v>
      </c>
      <c r="E72" s="385">
        <f>'B5 - RGR - RC'!F27</f>
        <v>6</v>
      </c>
      <c r="F72" s="385">
        <f>'B5 - RGR - RC'!G27</f>
        <v>0</v>
      </c>
      <c r="G72" s="385">
        <f>'B5 - RGR - RC'!H27</f>
        <v>0</v>
      </c>
      <c r="H72" s="384">
        <f>'B5 - RGR - RC'!J27</f>
        <v>212</v>
      </c>
      <c r="I72" s="538">
        <f>'B5 - RGR - RC'!K27</f>
        <v>50.5</v>
      </c>
    </row>
    <row r="73" spans="1:9" ht="15" customHeight="1">
      <c r="A73" s="316" t="s">
        <v>6</v>
      </c>
      <c r="B73" s="537" t="s">
        <v>2016</v>
      </c>
      <c r="C73" s="1" t="s">
        <v>2382</v>
      </c>
      <c r="D73" s="385">
        <f>'B5 - RGR - RC'!E45</f>
        <v>0</v>
      </c>
      <c r="E73" s="385">
        <f>'B5 - RGR - RC'!F45</f>
        <v>6</v>
      </c>
      <c r="F73" s="385">
        <f>'B5 - RGR - RC'!G45</f>
        <v>1</v>
      </c>
      <c r="G73" s="385">
        <f>'B5 - RGR - RC'!H45</f>
        <v>0</v>
      </c>
      <c r="H73" s="384">
        <f>'B5 - RGR - RC'!J45</f>
        <v>501.09000000000003</v>
      </c>
      <c r="I73" s="538">
        <f>'B5 - RGR - RC'!K45</f>
        <v>183</v>
      </c>
    </row>
    <row r="74" spans="1:9" ht="15" customHeight="1">
      <c r="A74" s="316" t="s">
        <v>12</v>
      </c>
      <c r="B74" s="537" t="s">
        <v>2022</v>
      </c>
      <c r="C74" s="1" t="s">
        <v>2383</v>
      </c>
      <c r="D74" s="385">
        <f>'B5 - RGR - RC'!E76</f>
        <v>0</v>
      </c>
      <c r="E74" s="385">
        <f>'B5 - RGR - RC'!F76</f>
        <v>0</v>
      </c>
      <c r="F74" s="385">
        <f>'B5 - RGR - RC'!G76</f>
        <v>20</v>
      </c>
      <c r="G74" s="385">
        <f>'B5 - RGR - RC'!H76</f>
        <v>0</v>
      </c>
      <c r="H74" s="386">
        <f>'B5 - RGR - RC'!J76</f>
        <v>116.5</v>
      </c>
      <c r="I74" s="387">
        <f>'B5 - RGR - RC'!K76</f>
        <v>25</v>
      </c>
    </row>
    <row r="75" spans="1:9" ht="15" customHeight="1">
      <c r="A75" s="316" t="s">
        <v>19</v>
      </c>
      <c r="B75" s="537" t="s">
        <v>2028</v>
      </c>
      <c r="C75" s="1" t="s">
        <v>2384</v>
      </c>
      <c r="D75" s="385">
        <f>'B5 - RGR - RC'!E106</f>
        <v>0</v>
      </c>
      <c r="E75" s="385">
        <f>'B5 - RGR - RC'!F106</f>
        <v>2</v>
      </c>
      <c r="F75" s="385">
        <f>'B5 - RGR - RC'!G106</f>
        <v>17</v>
      </c>
      <c r="G75" s="385">
        <f>'B5 - RGR - RC'!H106</f>
        <v>0</v>
      </c>
      <c r="H75" s="386">
        <f>'B5 - RGR - RC'!J106</f>
        <v>494</v>
      </c>
      <c r="I75" s="387">
        <f>'B5 - RGR - RC'!K106</f>
        <v>73</v>
      </c>
    </row>
    <row r="76" spans="1:9" ht="15" customHeight="1">
      <c r="A76" s="316" t="s">
        <v>26</v>
      </c>
      <c r="B76" s="537" t="s">
        <v>2034</v>
      </c>
      <c r="C76" s="1" t="s">
        <v>2385</v>
      </c>
      <c r="D76" s="385">
        <f>'B5 - RGR - RC'!E147</f>
        <v>0</v>
      </c>
      <c r="E76" s="385">
        <f>'B5 - RGR - RC'!F147</f>
        <v>5</v>
      </c>
      <c r="F76" s="385">
        <f>'B5 - RGR - RC'!G147</f>
        <v>25</v>
      </c>
      <c r="G76" s="385">
        <f>'B5 - RGR - RC'!H147</f>
        <v>0</v>
      </c>
      <c r="H76" s="386">
        <f>'B5 - RGR - RC'!J147</f>
        <v>448</v>
      </c>
      <c r="I76" s="387">
        <f>'B5 - RGR - RC'!K147</f>
        <v>106.9</v>
      </c>
    </row>
    <row r="77" spans="1:9" ht="15" customHeight="1">
      <c r="A77" s="316" t="s">
        <v>33</v>
      </c>
      <c r="B77" s="537" t="s">
        <v>134</v>
      </c>
      <c r="C77" s="1" t="s">
        <v>2386</v>
      </c>
      <c r="D77" s="385">
        <f>'B5 - RGR - RC'!E163</f>
        <v>0</v>
      </c>
      <c r="E77" s="385">
        <f>'B5 - RGR - RC'!F163</f>
        <v>1</v>
      </c>
      <c r="F77" s="385">
        <f>'B5 - RGR - RC'!G163</f>
        <v>4</v>
      </c>
      <c r="G77" s="385">
        <f>'B5 - RGR - RC'!H163</f>
        <v>0</v>
      </c>
      <c r="H77" s="386">
        <f>'B5 - RGR - RC'!J163</f>
        <v>318.25</v>
      </c>
      <c r="I77" s="387">
        <f>'B5 - RGR - RC'!K163</f>
        <v>148.5</v>
      </c>
    </row>
    <row r="78" spans="1:9" ht="15" customHeight="1">
      <c r="A78" s="316" t="s">
        <v>40</v>
      </c>
      <c r="B78" s="537" t="s">
        <v>2043</v>
      </c>
      <c r="C78" s="1" t="s">
        <v>2387</v>
      </c>
      <c r="D78" s="385">
        <f>'B5 - RGR - RC'!E301</f>
        <v>0</v>
      </c>
      <c r="E78" s="385">
        <f>'B5 - RGR - RC'!F301</f>
        <v>1</v>
      </c>
      <c r="F78" s="385">
        <f>'B5 - RGR - RC'!G301</f>
        <v>126</v>
      </c>
      <c r="G78" s="385">
        <f>'B5 - RGR - RC'!H301</f>
        <v>0</v>
      </c>
      <c r="H78" s="386">
        <f>'B5 - RGR - RC'!J301</f>
        <v>598.38</v>
      </c>
      <c r="I78" s="387">
        <f>'B5 - RGR - RC'!K301</f>
        <v>177.2</v>
      </c>
    </row>
    <row r="79" spans="1:9" ht="15" customHeight="1">
      <c r="A79" s="316" t="s">
        <v>51</v>
      </c>
      <c r="B79" s="537" t="s">
        <v>2049</v>
      </c>
      <c r="C79" s="1" t="s">
        <v>2388</v>
      </c>
      <c r="D79" s="385">
        <f>'B5 - RGR - RC'!E323</f>
        <v>0</v>
      </c>
      <c r="E79" s="385">
        <f>'B5 - RGR - RC'!F323</f>
        <v>1</v>
      </c>
      <c r="F79" s="385">
        <f>'B5 - RGR - RC'!G323</f>
        <v>11</v>
      </c>
      <c r="G79" s="385">
        <f>'B5 - RGR - RC'!H323</f>
        <v>0</v>
      </c>
      <c r="H79" s="386">
        <f>'B5 - RGR - RC'!J323</f>
        <v>325</v>
      </c>
      <c r="I79" s="387">
        <f>'B5 - RGR - RC'!K323</f>
        <v>84.5</v>
      </c>
    </row>
    <row r="80" spans="1:9" ht="15" customHeight="1">
      <c r="A80" s="316" t="s">
        <v>60</v>
      </c>
      <c r="B80" s="537" t="s">
        <v>2057</v>
      </c>
      <c r="C80" s="1" t="s">
        <v>2389</v>
      </c>
      <c r="D80" s="128">
        <f>'B5 - RGR - RC'!E358</f>
        <v>0</v>
      </c>
      <c r="E80" s="386">
        <f>'B5 - RGR - RC'!F358</f>
        <v>4</v>
      </c>
      <c r="F80" s="128">
        <f>'B5 - RGR - RC'!G358</f>
        <v>20</v>
      </c>
      <c r="G80" s="128">
        <f>'B5 - RGR - RC'!H358</f>
        <v>0</v>
      </c>
      <c r="H80" s="386">
        <f>'B5 - RGR - RC'!J358</f>
        <v>344</v>
      </c>
      <c r="I80" s="387">
        <f>'B5 - RGR - RC'!K358</f>
        <v>119.75</v>
      </c>
    </row>
    <row r="81" spans="1:9" s="380" customFormat="1" ht="15" customHeight="1">
      <c r="A81" s="403"/>
      <c r="B81" s="396"/>
      <c r="C81" s="397"/>
      <c r="D81" s="398">
        <f t="shared" ref="D81:I81" si="4">SUM(D72:D80)</f>
        <v>0</v>
      </c>
      <c r="E81" s="548">
        <f t="shared" si="4"/>
        <v>26</v>
      </c>
      <c r="F81" s="399">
        <f t="shared" si="4"/>
        <v>224</v>
      </c>
      <c r="G81" s="398">
        <f t="shared" si="4"/>
        <v>0</v>
      </c>
      <c r="H81" s="400">
        <f t="shared" si="4"/>
        <v>3357.2200000000003</v>
      </c>
      <c r="I81" s="401">
        <f t="shared" si="4"/>
        <v>968.34999999999991</v>
      </c>
    </row>
    <row r="82" spans="1:9" s="383" customFormat="1" ht="9.75" customHeight="1">
      <c r="A82" s="530"/>
      <c r="B82" s="381"/>
      <c r="C82" s="53"/>
      <c r="D82" s="382"/>
      <c r="E82" s="531"/>
      <c r="F82" s="531"/>
      <c r="G82" s="382"/>
      <c r="H82" s="532"/>
      <c r="I82" s="533"/>
    </row>
    <row r="83" spans="1:9" ht="15" customHeight="1">
      <c r="A83" s="825" t="s">
        <v>169</v>
      </c>
      <c r="B83" s="825"/>
      <c r="C83" s="825"/>
      <c r="D83" s="825"/>
      <c r="E83" s="825"/>
      <c r="F83" s="825"/>
      <c r="G83" s="825"/>
      <c r="H83" s="825"/>
      <c r="I83" s="825"/>
    </row>
    <row r="84" spans="1:9" ht="15" customHeight="1">
      <c r="A84" s="316" t="s">
        <v>4</v>
      </c>
      <c r="B84" s="537" t="s">
        <v>170</v>
      </c>
      <c r="C84" s="1" t="s">
        <v>302</v>
      </c>
      <c r="D84" s="385">
        <f>'B6 - WPY - RC'!E35</f>
        <v>0</v>
      </c>
      <c r="E84" s="385">
        <f>'B6 - WPY - RC'!F35</f>
        <v>4</v>
      </c>
      <c r="F84" s="385">
        <f>'B6 - WPY - RC'!G35</f>
        <v>10</v>
      </c>
      <c r="G84" s="385">
        <f>'B6 - WPY - RC'!H35</f>
        <v>0</v>
      </c>
      <c r="H84" s="384">
        <f>'B6 - WPY - RC'!J35</f>
        <v>92</v>
      </c>
      <c r="I84" s="538">
        <f>'B6 - WPY - RC'!K35</f>
        <v>46</v>
      </c>
    </row>
    <row r="85" spans="1:9" ht="15" customHeight="1">
      <c r="A85" s="316" t="s">
        <v>6</v>
      </c>
      <c r="B85" s="537" t="s">
        <v>174</v>
      </c>
      <c r="C85" s="1" t="s">
        <v>303</v>
      </c>
      <c r="D85" s="385">
        <f>'B6 - WPY - RC'!E75</f>
        <v>0</v>
      </c>
      <c r="E85" s="385">
        <f>'B6 - WPY - RC'!F75</f>
        <v>3</v>
      </c>
      <c r="F85" s="385">
        <f>'B6 - WPY - RC'!G75</f>
        <v>25</v>
      </c>
      <c r="G85" s="385">
        <f>'B6 - WPY - RC'!H75</f>
        <v>0</v>
      </c>
      <c r="H85" s="384">
        <f>'B6 - WPY - RC'!J75</f>
        <v>300</v>
      </c>
      <c r="I85" s="538">
        <f>'B6 - WPY - RC'!K75</f>
        <v>150</v>
      </c>
    </row>
    <row r="86" spans="1:9" ht="15" customHeight="1">
      <c r="A86" s="316" t="s">
        <v>12</v>
      </c>
      <c r="B86" s="537" t="s">
        <v>175</v>
      </c>
      <c r="C86" s="1" t="s">
        <v>304</v>
      </c>
      <c r="D86" s="385">
        <f>'B6 - WPY - RC'!E111</f>
        <v>0</v>
      </c>
      <c r="E86" s="385">
        <f>'B6 - WPY - RC'!F111</f>
        <v>5</v>
      </c>
      <c r="F86" s="385">
        <f>'B6 - WPY - RC'!G111</f>
        <v>20</v>
      </c>
      <c r="G86" s="385">
        <f>'B6 - WPY - RC'!H111</f>
        <v>0</v>
      </c>
      <c r="H86" s="386">
        <f>'B6 - WPY - RC'!J111</f>
        <v>493</v>
      </c>
      <c r="I86" s="387">
        <f>'B6 - WPY - RC'!K111</f>
        <v>190.5</v>
      </c>
    </row>
    <row r="87" spans="1:9" ht="15" customHeight="1">
      <c r="A87" s="316" t="s">
        <v>19</v>
      </c>
      <c r="B87" s="537" t="s">
        <v>178</v>
      </c>
      <c r="C87" s="1" t="s">
        <v>305</v>
      </c>
      <c r="D87" s="385">
        <f>'B6 - WPY - RC'!E142</f>
        <v>1</v>
      </c>
      <c r="E87" s="385">
        <f>'B6 - WPY - RC'!F142</f>
        <v>5</v>
      </c>
      <c r="F87" s="385">
        <f>'B6 - WPY - RC'!G142</f>
        <v>14</v>
      </c>
      <c r="G87" s="385">
        <f>'B6 - WPY - RC'!H142</f>
        <v>0</v>
      </c>
      <c r="H87" s="386">
        <f>'B6 - WPY - RC'!J142</f>
        <v>789</v>
      </c>
      <c r="I87" s="387">
        <f>'B6 - WPY - RC'!K142</f>
        <v>407</v>
      </c>
    </row>
    <row r="88" spans="1:9" ht="15" customHeight="1">
      <c r="A88" s="316" t="s">
        <v>26</v>
      </c>
      <c r="B88" s="537" t="s">
        <v>179</v>
      </c>
      <c r="C88" s="1" t="s">
        <v>306</v>
      </c>
      <c r="D88" s="385">
        <f>'B6 - WPY - RC'!E167</f>
        <v>2</v>
      </c>
      <c r="E88" s="385">
        <f>'B6 - WPY - RC'!F167</f>
        <v>3</v>
      </c>
      <c r="F88" s="385">
        <f>'B6 - WPY - RC'!G167</f>
        <v>9</v>
      </c>
      <c r="G88" s="385">
        <f>'B6 - WPY - RC'!H167</f>
        <v>0</v>
      </c>
      <c r="H88" s="386">
        <f>'B6 - WPY - RC'!J167</f>
        <v>1287</v>
      </c>
      <c r="I88" s="387">
        <f>'B6 - WPY - RC'!K167</f>
        <v>927.5</v>
      </c>
    </row>
    <row r="89" spans="1:9" ht="15" customHeight="1">
      <c r="A89" s="316" t="s">
        <v>33</v>
      </c>
      <c r="B89" s="537" t="s">
        <v>180</v>
      </c>
      <c r="C89" s="1" t="s">
        <v>307</v>
      </c>
      <c r="D89" s="385">
        <f>'B6 - WPY - RC'!E216</f>
        <v>0</v>
      </c>
      <c r="E89" s="385">
        <f>'B6 - WPY - RC'!F216</f>
        <v>10</v>
      </c>
      <c r="F89" s="385">
        <f>'B6 - WPY - RC'!G216</f>
        <v>28</v>
      </c>
      <c r="G89" s="385">
        <f>'B6 - WPY - RC'!H216</f>
        <v>0</v>
      </c>
      <c r="H89" s="386">
        <f>'B6 - WPY - RC'!J216</f>
        <v>323.2</v>
      </c>
      <c r="I89" s="387">
        <f>'B6 - WPY - RC'!K216</f>
        <v>195.6</v>
      </c>
    </row>
    <row r="90" spans="1:9" ht="15" customHeight="1">
      <c r="A90" s="316" t="s">
        <v>40</v>
      </c>
      <c r="B90" s="537" t="s">
        <v>182</v>
      </c>
      <c r="C90" s="1" t="s">
        <v>308</v>
      </c>
      <c r="D90" s="385">
        <f>'B6 - WPY - RC'!E240</f>
        <v>0</v>
      </c>
      <c r="E90" s="385">
        <f>'B6 - WPY - RC'!F240</f>
        <v>9</v>
      </c>
      <c r="F90" s="385">
        <f>'B6 - WPY - RC'!G240</f>
        <v>4</v>
      </c>
      <c r="G90" s="385">
        <f>'B6 - WPY - RC'!H240</f>
        <v>0</v>
      </c>
      <c r="H90" s="386">
        <f>'B6 - WPY - RC'!J240</f>
        <v>317</v>
      </c>
      <c r="I90" s="387">
        <f>'B6 - WPY - RC'!K240</f>
        <v>133.5</v>
      </c>
    </row>
    <row r="91" spans="1:9" ht="15" customHeight="1">
      <c r="A91" s="316" t="s">
        <v>51</v>
      </c>
      <c r="B91" s="537" t="s">
        <v>183</v>
      </c>
      <c r="C91" s="1" t="s">
        <v>309</v>
      </c>
      <c r="D91" s="385">
        <f>'B6 - WPY - RC'!E256</f>
        <v>0</v>
      </c>
      <c r="E91" s="385">
        <f>'B6 - WPY - RC'!F256</f>
        <v>5</v>
      </c>
      <c r="F91" s="385">
        <f>'B6 - WPY - RC'!G256</f>
        <v>0</v>
      </c>
      <c r="G91" s="385">
        <f>'B6 - WPY - RC'!H256</f>
        <v>0</v>
      </c>
      <c r="H91" s="386">
        <f>'B6 - WPY - RC'!J256</f>
        <v>198</v>
      </c>
      <c r="I91" s="387">
        <f>'B6 - WPY - RC'!K256</f>
        <v>69</v>
      </c>
    </row>
    <row r="92" spans="1:9" ht="15" customHeight="1">
      <c r="A92" s="316" t="s">
        <v>60</v>
      </c>
      <c r="B92" s="537" t="s">
        <v>184</v>
      </c>
      <c r="C92" s="1" t="s">
        <v>310</v>
      </c>
      <c r="D92" s="128">
        <f>'B6 - WPY - RC'!E304</f>
        <v>0</v>
      </c>
      <c r="E92" s="386">
        <f>'B6 - WPY - RC'!F304</f>
        <v>7</v>
      </c>
      <c r="F92" s="128">
        <f>'B6 - WPY - RC'!G304</f>
        <v>29</v>
      </c>
      <c r="G92" s="128">
        <f>'B6 - WPY - RC'!H304</f>
        <v>0</v>
      </c>
      <c r="H92" s="386">
        <f>'B6 - WPY - RC'!J304</f>
        <v>494</v>
      </c>
      <c r="I92" s="387">
        <f>'B6 - WPY - RC'!K304</f>
        <v>227</v>
      </c>
    </row>
    <row r="93" spans="1:9" s="380" customFormat="1" ht="15" customHeight="1">
      <c r="A93" s="403"/>
      <c r="B93" s="396" t="str">
        <f>B58</f>
        <v>Total</v>
      </c>
      <c r="C93" s="397"/>
      <c r="D93" s="398">
        <f>SUM(D84:D92)</f>
        <v>3</v>
      </c>
      <c r="E93" s="399">
        <f t="shared" ref="E93:I93" si="5">SUM(E84:E92)</f>
        <v>51</v>
      </c>
      <c r="F93" s="399">
        <f t="shared" si="5"/>
        <v>139</v>
      </c>
      <c r="G93" s="398">
        <f t="shared" si="5"/>
        <v>0</v>
      </c>
      <c r="H93" s="400">
        <f t="shared" si="5"/>
        <v>4293.2</v>
      </c>
      <c r="I93" s="401">
        <f t="shared" si="5"/>
        <v>2346.1</v>
      </c>
    </row>
    <row r="94" spans="1:9" ht="8.25" customHeight="1">
      <c r="A94" s="391"/>
      <c r="B94" s="381"/>
    </row>
    <row r="95" spans="1:9" ht="15" customHeight="1">
      <c r="A95" s="825" t="s">
        <v>1957</v>
      </c>
      <c r="B95" s="825"/>
      <c r="C95" s="825"/>
      <c r="D95" s="825"/>
      <c r="E95" s="825"/>
      <c r="F95" s="825"/>
      <c r="G95" s="825"/>
      <c r="H95" s="825"/>
      <c r="I95" s="825"/>
    </row>
    <row r="96" spans="1:9" ht="15" customHeight="1">
      <c r="A96" s="316" t="s">
        <v>4</v>
      </c>
      <c r="B96" s="537" t="s">
        <v>1958</v>
      </c>
      <c r="C96" s="1" t="s">
        <v>2390</v>
      </c>
      <c r="D96" s="385">
        <f>'C7 - BDR - RC'!E30</f>
        <v>0</v>
      </c>
      <c r="E96" s="385">
        <f>'C7 - BDR - RC'!F30</f>
        <v>3</v>
      </c>
      <c r="F96" s="385">
        <f>'C7 - BDR - RC'!G30</f>
        <v>5</v>
      </c>
      <c r="G96" s="385">
        <f>'C7 - BDR - RC'!H30</f>
        <v>0</v>
      </c>
      <c r="H96" s="384">
        <f>'C7 - BDR - RC'!J30</f>
        <v>610.19895999999994</v>
      </c>
      <c r="I96" s="538">
        <f>'C7 - BDR - RC'!K30</f>
        <v>416.29973999999999</v>
      </c>
    </row>
    <row r="97" spans="1:11" ht="15" customHeight="1">
      <c r="A97" s="316" t="s">
        <v>6</v>
      </c>
      <c r="B97" s="537" t="s">
        <v>1964</v>
      </c>
      <c r="C97" s="1" t="s">
        <v>2391</v>
      </c>
      <c r="D97" s="385">
        <f>'C7 - BDR - RC'!E46</f>
        <v>0</v>
      </c>
      <c r="E97" s="385">
        <f>'C7 - BDR - RC'!F46</f>
        <v>2</v>
      </c>
      <c r="F97" s="385">
        <f>'C7 - BDR - RC'!G46</f>
        <v>2</v>
      </c>
      <c r="G97" s="385">
        <f>'C7 - BDR - RC'!H46</f>
        <v>1</v>
      </c>
      <c r="H97" s="384">
        <f>'C7 - BDR - RC'!J46</f>
        <v>458</v>
      </c>
      <c r="I97" s="538">
        <f>'C7 - BDR - RC'!K46</f>
        <v>243</v>
      </c>
    </row>
    <row r="98" spans="1:11" ht="15" customHeight="1">
      <c r="A98" s="316" t="s">
        <v>12</v>
      </c>
      <c r="B98" s="537" t="s">
        <v>1970</v>
      </c>
      <c r="C98" s="1" t="s">
        <v>2392</v>
      </c>
      <c r="D98" s="385">
        <f>'C7 - BDR - RC'!E64</f>
        <v>0</v>
      </c>
      <c r="E98" s="385">
        <f>'C7 - BDR - RC'!F64</f>
        <v>4</v>
      </c>
      <c r="F98" s="385">
        <f>'C7 - BDR - RC'!G64</f>
        <v>3</v>
      </c>
      <c r="G98" s="385">
        <f>'C7 - BDR - RC'!H64</f>
        <v>0</v>
      </c>
      <c r="H98" s="386">
        <f>'C7 - BDR - RC'!J64</f>
        <v>227.8</v>
      </c>
      <c r="I98" s="387">
        <f>'C7 - BDR - RC'!K64</f>
        <v>129.21</v>
      </c>
    </row>
    <row r="99" spans="1:11" ht="15" customHeight="1">
      <c r="A99" s="316" t="s">
        <v>19</v>
      </c>
      <c r="B99" s="537" t="s">
        <v>1976</v>
      </c>
      <c r="C99" s="1" t="s">
        <v>2393</v>
      </c>
      <c r="D99" s="385">
        <f>'C7 - BDR - RC'!E88</f>
        <v>1</v>
      </c>
      <c r="E99" s="385">
        <f>'C7 - BDR - RC'!F88</f>
        <v>0</v>
      </c>
      <c r="F99" s="385">
        <f>'C7 - BDR - RC'!G88</f>
        <v>12</v>
      </c>
      <c r="G99" s="385">
        <f>'C7 - BDR - RC'!H88</f>
        <v>0</v>
      </c>
      <c r="H99" s="386">
        <f>'C7 - BDR - RC'!J88</f>
        <v>654.9000000000002</v>
      </c>
      <c r="I99" s="387">
        <f>'C7 - BDR - RC'!K88</f>
        <v>445.72500000000002</v>
      </c>
    </row>
    <row r="100" spans="1:11" ht="15" customHeight="1">
      <c r="A100" s="316" t="s">
        <v>26</v>
      </c>
      <c r="B100" s="537" t="s">
        <v>1981</v>
      </c>
      <c r="C100" s="1" t="s">
        <v>2394</v>
      </c>
      <c r="D100" s="385">
        <f>'C7 - BDR - RC'!E106</f>
        <v>0</v>
      </c>
      <c r="E100" s="385">
        <f>'C7 - BDR - RC'!F106</f>
        <v>2</v>
      </c>
      <c r="F100" s="385">
        <f>'C7 - BDR - RC'!G106</f>
        <v>5</v>
      </c>
      <c r="G100" s="385">
        <f>'C7 - BDR - RC'!H106</f>
        <v>0</v>
      </c>
      <c r="H100" s="386">
        <f>'C7 - BDR - RC'!J106</f>
        <v>143.19999999999999</v>
      </c>
      <c r="I100" s="387">
        <f>'C7 - BDR - RC'!K106</f>
        <v>75.2</v>
      </c>
    </row>
    <row r="101" spans="1:11" ht="15" customHeight="1">
      <c r="A101" s="316" t="s">
        <v>33</v>
      </c>
      <c r="B101" s="537" t="s">
        <v>1987</v>
      </c>
      <c r="C101" s="1" t="s">
        <v>2395</v>
      </c>
      <c r="D101" s="385">
        <f>'C7 - BDR - RC'!E124</f>
        <v>0</v>
      </c>
      <c r="E101" s="385">
        <f>'C7 - BDR - RC'!F124</f>
        <v>3</v>
      </c>
      <c r="F101" s="385">
        <f>'C7 - BDR - RC'!G124</f>
        <v>4</v>
      </c>
      <c r="G101" s="385">
        <f>'C7 - BDR - RC'!H124</f>
        <v>0</v>
      </c>
      <c r="H101" s="386">
        <f>'C7 - BDR - RC'!J124</f>
        <v>1044.8</v>
      </c>
      <c r="I101" s="387">
        <f>'C7 - BDR - RC'!K124</f>
        <v>688.10000000000014</v>
      </c>
    </row>
    <row r="102" spans="1:11" ht="15" customHeight="1">
      <c r="A102" s="316" t="s">
        <v>40</v>
      </c>
      <c r="B102" s="537" t="s">
        <v>1993</v>
      </c>
      <c r="C102" s="1" t="s">
        <v>2396</v>
      </c>
      <c r="D102" s="385">
        <f>'C7 - BDR - RC'!E142</f>
        <v>0</v>
      </c>
      <c r="E102" s="385">
        <f>'C7 - BDR - RC'!F142</f>
        <v>3</v>
      </c>
      <c r="F102" s="385">
        <f>'C7 - BDR - RC'!G142</f>
        <v>4</v>
      </c>
      <c r="G102" s="385">
        <f>'C7 - BDR - RC'!H142</f>
        <v>0</v>
      </c>
      <c r="H102" s="386">
        <f>'C7 - BDR - RC'!J142</f>
        <v>162.4</v>
      </c>
      <c r="I102" s="387">
        <f>'C7 - BDR - RC'!K142</f>
        <v>84.2</v>
      </c>
    </row>
    <row r="103" spans="1:11" ht="15" customHeight="1">
      <c r="A103" s="316" t="s">
        <v>51</v>
      </c>
      <c r="B103" s="537" t="s">
        <v>1998</v>
      </c>
      <c r="C103" s="1" t="s">
        <v>2397</v>
      </c>
      <c r="D103" s="385">
        <f>'C7 - BDR - RC'!E160</f>
        <v>0</v>
      </c>
      <c r="E103" s="385">
        <f>'C7 - BDR - RC'!F160</f>
        <v>4</v>
      </c>
      <c r="F103" s="385">
        <f>'C7 - BDR - RC'!G160</f>
        <v>3</v>
      </c>
      <c r="G103" s="385">
        <f>'C7 - BDR - RC'!H160</f>
        <v>0</v>
      </c>
      <c r="H103" s="386">
        <f>'C7 - BDR - RC'!J160</f>
        <v>212.32</v>
      </c>
      <c r="I103" s="387">
        <f>'C7 - BDR - RC'!K160</f>
        <v>120.68</v>
      </c>
    </row>
    <row r="104" spans="1:11" ht="15" customHeight="1">
      <c r="A104" s="316" t="s">
        <v>60</v>
      </c>
      <c r="B104" s="537" t="s">
        <v>2004</v>
      </c>
      <c r="C104" s="1" t="s">
        <v>2398</v>
      </c>
      <c r="D104" s="128">
        <f>'C7 - BDR - RC'!E180</f>
        <v>0</v>
      </c>
      <c r="E104" s="386">
        <f>'C7 - BDR - RC'!F180</f>
        <v>1</v>
      </c>
      <c r="F104" s="128">
        <f>'C7 - BDR - RC'!G180</f>
        <v>6</v>
      </c>
      <c r="G104" s="128">
        <f>'C7 - BDR - RC'!H180</f>
        <v>0</v>
      </c>
      <c r="H104" s="386">
        <f>'C7 - BDR - RC'!J180</f>
        <v>108.2</v>
      </c>
      <c r="I104" s="387">
        <f>'C7 - BDR - RC'!K180</f>
        <v>52.6</v>
      </c>
    </row>
    <row r="105" spans="1:11" s="380" customFormat="1" ht="15" customHeight="1">
      <c r="A105" s="403"/>
      <c r="B105" s="396"/>
      <c r="C105" s="397"/>
      <c r="D105" s="398">
        <f>SUM(D96:D104)</f>
        <v>1</v>
      </c>
      <c r="E105" s="399">
        <f t="shared" ref="E105:I105" si="6">SUM(E96:E104)</f>
        <v>22</v>
      </c>
      <c r="F105" s="399">
        <f t="shared" si="6"/>
        <v>44</v>
      </c>
      <c r="G105" s="398">
        <f t="shared" si="6"/>
        <v>1</v>
      </c>
      <c r="H105" s="400">
        <f t="shared" si="6"/>
        <v>3621.8189599999996</v>
      </c>
      <c r="I105" s="401">
        <f t="shared" si="6"/>
        <v>2255.0147399999996</v>
      </c>
      <c r="J105" s="536"/>
      <c r="K105" s="536"/>
    </row>
    <row r="106" spans="1:11" s="383" customFormat="1" ht="8.25" customHeight="1">
      <c r="A106" s="530"/>
      <c r="B106" s="381"/>
      <c r="C106" s="53"/>
      <c r="D106" s="382"/>
      <c r="E106" s="531"/>
      <c r="F106" s="531"/>
      <c r="G106" s="382"/>
      <c r="H106" s="382"/>
      <c r="I106" s="382"/>
    </row>
    <row r="107" spans="1:11" ht="15" customHeight="1">
      <c r="A107" s="825" t="s">
        <v>311</v>
      </c>
      <c r="B107" s="825"/>
      <c r="C107" s="825"/>
      <c r="D107" s="825"/>
      <c r="E107" s="825"/>
      <c r="F107" s="825"/>
      <c r="G107" s="825"/>
      <c r="H107" s="825"/>
      <c r="I107" s="825"/>
    </row>
    <row r="108" spans="1:11" ht="15" customHeight="1">
      <c r="A108" s="316" t="s">
        <v>4</v>
      </c>
      <c r="B108" s="537" t="s">
        <v>185</v>
      </c>
      <c r="C108" s="1" t="s">
        <v>312</v>
      </c>
      <c r="D108" s="385">
        <f>'C8 - MBD - RC'!E43</f>
        <v>0</v>
      </c>
      <c r="E108" s="385">
        <f>'C8 - MBD - RC'!F43</f>
        <v>2</v>
      </c>
      <c r="F108" s="385">
        <f>'C8 - MBD - RC'!G43</f>
        <v>20</v>
      </c>
      <c r="G108" s="385">
        <f>'C8 - MBD - RC'!H43</f>
        <v>0</v>
      </c>
      <c r="H108" s="384">
        <f>'C8 - MBD - RC'!J43</f>
        <v>578.16000000000008</v>
      </c>
      <c r="I108" s="538">
        <f>'C8 - MBD - RC'!K43</f>
        <v>388.08</v>
      </c>
    </row>
    <row r="109" spans="1:11" ht="15" customHeight="1">
      <c r="A109" s="316" t="s">
        <v>6</v>
      </c>
      <c r="B109" s="537" t="s">
        <v>190</v>
      </c>
      <c r="C109" s="1" t="s">
        <v>313</v>
      </c>
      <c r="D109" s="385">
        <f>'C8 - MBD - RC'!E78</f>
        <v>0</v>
      </c>
      <c r="E109" s="385">
        <f>'C8 - MBD - RC'!F78</f>
        <v>5</v>
      </c>
      <c r="F109" s="385">
        <f>'C8 - MBD - RC'!G78</f>
        <v>19</v>
      </c>
      <c r="G109" s="385">
        <f>'C8 - MBD - RC'!H78</f>
        <v>0</v>
      </c>
      <c r="H109" s="384">
        <f>'C8 - MBD - RC'!J78</f>
        <v>744</v>
      </c>
      <c r="I109" s="538">
        <f>'C8 - MBD - RC'!K78</f>
        <v>372</v>
      </c>
    </row>
    <row r="110" spans="1:11" ht="15" customHeight="1">
      <c r="A110" s="316" t="s">
        <v>12</v>
      </c>
      <c r="B110" s="537" t="s">
        <v>196</v>
      </c>
      <c r="C110" s="1" t="s">
        <v>314</v>
      </c>
      <c r="D110" s="385">
        <f>'C8 - MBD - RC'!E110</f>
        <v>0</v>
      </c>
      <c r="E110" s="385">
        <f>'C8 - MBD - RC'!F110</f>
        <v>8</v>
      </c>
      <c r="F110" s="385">
        <f>'C8 - MBD - RC'!G110</f>
        <v>13</v>
      </c>
      <c r="G110" s="385">
        <f>'C8 - MBD - RC'!H110</f>
        <v>0</v>
      </c>
      <c r="H110" s="386">
        <f>'C8 - MBD - RC'!J110</f>
        <v>422.6</v>
      </c>
      <c r="I110" s="387">
        <f>'C8 - MBD - RC'!K110</f>
        <v>211.3</v>
      </c>
    </row>
    <row r="111" spans="1:11" ht="15" customHeight="1">
      <c r="A111" s="316" t="s">
        <v>19</v>
      </c>
      <c r="B111" s="537" t="s">
        <v>202</v>
      </c>
      <c r="C111" s="1" t="s">
        <v>315</v>
      </c>
      <c r="D111" s="385">
        <f>'C8 - MBD - RC'!E153</f>
        <v>0</v>
      </c>
      <c r="E111" s="385">
        <f>'C8 - MBD - RC'!F153</f>
        <v>9</v>
      </c>
      <c r="F111" s="385">
        <f>'C8 - MBD - RC'!G153</f>
        <v>23</v>
      </c>
      <c r="G111" s="385">
        <f>'C8 - MBD - RC'!H153</f>
        <v>0</v>
      </c>
      <c r="H111" s="386">
        <f>'C8 - MBD - RC'!J153</f>
        <v>1022</v>
      </c>
      <c r="I111" s="387">
        <f>'C8 - MBD - RC'!K153</f>
        <v>511</v>
      </c>
    </row>
    <row r="112" spans="1:11" ht="15" customHeight="1">
      <c r="A112" s="316" t="s">
        <v>26</v>
      </c>
      <c r="B112" s="537" t="s">
        <v>208</v>
      </c>
      <c r="C112" s="1" t="s">
        <v>316</v>
      </c>
      <c r="D112" s="385">
        <f>'C8 - MBD - RC'!E186</f>
        <v>0</v>
      </c>
      <c r="E112" s="385">
        <f>'C8 - MBD - RC'!F186</f>
        <v>6</v>
      </c>
      <c r="F112" s="385">
        <f>'C8 - MBD - RC'!G186</f>
        <v>16</v>
      </c>
      <c r="G112" s="385">
        <f>'C8 - MBD - RC'!H186</f>
        <v>0</v>
      </c>
      <c r="H112" s="386">
        <f>'C8 - MBD - RC'!J186</f>
        <v>322.2</v>
      </c>
      <c r="I112" s="387">
        <f>'C8 - MBD - RC'!K186</f>
        <v>161.1</v>
      </c>
    </row>
    <row r="113" spans="1:9" ht="15" customHeight="1">
      <c r="A113" s="316" t="s">
        <v>33</v>
      </c>
      <c r="B113" s="537" t="s">
        <v>214</v>
      </c>
      <c r="C113" s="1" t="s">
        <v>317</v>
      </c>
      <c r="D113" s="385">
        <f>'C8 - MBD - RC'!E231</f>
        <v>0</v>
      </c>
      <c r="E113" s="385">
        <f>'C8 - MBD - RC'!F231</f>
        <v>7</v>
      </c>
      <c r="F113" s="385">
        <f>'C8 - MBD - RC'!G231</f>
        <v>27</v>
      </c>
      <c r="G113" s="385">
        <f>'C8 - MBD - RC'!H231</f>
        <v>0</v>
      </c>
      <c r="H113" s="386">
        <f>'C8 - MBD - RC'!J231</f>
        <v>988</v>
      </c>
      <c r="I113" s="387">
        <f>'C8 - MBD - RC'!K231</f>
        <v>494</v>
      </c>
    </row>
    <row r="114" spans="1:9" ht="15" customHeight="1">
      <c r="A114" s="316" t="s">
        <v>40</v>
      </c>
      <c r="B114" s="537" t="s">
        <v>220</v>
      </c>
      <c r="C114" s="1" t="s">
        <v>318</v>
      </c>
      <c r="D114" s="385">
        <f>'C8 - MBD - RC'!E277</f>
        <v>0</v>
      </c>
      <c r="E114" s="385">
        <f>'C8 - MBD - RC'!F277</f>
        <v>6</v>
      </c>
      <c r="F114" s="385">
        <f>'C8 - MBD - RC'!G277</f>
        <v>29</v>
      </c>
      <c r="G114" s="385">
        <f>'C8 - MBD - RC'!H277</f>
        <v>0</v>
      </c>
      <c r="H114" s="386">
        <f>'C8 - MBD - RC'!J277</f>
        <v>1313</v>
      </c>
      <c r="I114" s="387">
        <f>'C8 - MBD - RC'!K277</f>
        <v>740.5</v>
      </c>
    </row>
    <row r="115" spans="1:9" ht="15" customHeight="1">
      <c r="A115" s="316" t="s">
        <v>51</v>
      </c>
      <c r="B115" s="537" t="s">
        <v>226</v>
      </c>
      <c r="C115" s="1" t="s">
        <v>319</v>
      </c>
      <c r="D115" s="385">
        <f>'C8 - MBD - RC'!E311</f>
        <v>0</v>
      </c>
      <c r="E115" s="385">
        <f>'C8 - MBD - RC'!F311</f>
        <v>5</v>
      </c>
      <c r="F115" s="385">
        <f>'C8 - MBD - RC'!G311</f>
        <v>18</v>
      </c>
      <c r="G115" s="385">
        <f>'C8 - MBD - RC'!H311</f>
        <v>0</v>
      </c>
      <c r="H115" s="386">
        <f>'C8 - MBD - RC'!J311</f>
        <v>662.78762000000006</v>
      </c>
      <c r="I115" s="387">
        <f>'C8 - MBD - RC'!K311</f>
        <v>331.39381000000003</v>
      </c>
    </row>
    <row r="116" spans="1:9" ht="15" customHeight="1">
      <c r="A116" s="316" t="s">
        <v>60</v>
      </c>
      <c r="B116" s="537" t="s">
        <v>232</v>
      </c>
      <c r="C116" s="1" t="s">
        <v>320</v>
      </c>
      <c r="D116" s="128">
        <f>'C8 - MBD - RC'!E337</f>
        <v>0</v>
      </c>
      <c r="E116" s="386">
        <f>'C8 - MBD - RC'!F337</f>
        <v>5</v>
      </c>
      <c r="F116" s="128">
        <f>'C8 - MBD - RC'!G337</f>
        <v>9</v>
      </c>
      <c r="G116" s="128">
        <f>'C8 - MBD - RC'!H337</f>
        <v>0</v>
      </c>
      <c r="H116" s="386">
        <f>'C8 - MBD - RC'!J337</f>
        <v>703.1</v>
      </c>
      <c r="I116" s="387">
        <f>'C8 - MBD - RC'!K337</f>
        <v>351.55</v>
      </c>
    </row>
    <row r="117" spans="1:9" s="380" customFormat="1" ht="15" customHeight="1">
      <c r="A117" s="403"/>
      <c r="B117" s="396" t="str">
        <f>B93</f>
        <v>Total</v>
      </c>
      <c r="C117" s="397"/>
      <c r="D117" s="398">
        <f>SUM(D108:D116)</f>
        <v>0</v>
      </c>
      <c r="E117" s="399">
        <f t="shared" ref="E117:I117" si="7">SUM(E108:E116)</f>
        <v>53</v>
      </c>
      <c r="F117" s="399">
        <f t="shared" si="7"/>
        <v>174</v>
      </c>
      <c r="G117" s="398">
        <f t="shared" si="7"/>
        <v>0</v>
      </c>
      <c r="H117" s="400">
        <f t="shared" si="7"/>
        <v>6755.8476200000005</v>
      </c>
      <c r="I117" s="401">
        <f t="shared" si="7"/>
        <v>3560.9238099999998</v>
      </c>
    </row>
    <row r="118" spans="1:9" ht="8.25" customHeight="1">
      <c r="A118" s="381"/>
      <c r="B118" s="381"/>
    </row>
    <row r="119" spans="1:9" ht="15" customHeight="1">
      <c r="A119" s="825" t="s">
        <v>321</v>
      </c>
      <c r="B119" s="825"/>
      <c r="C119" s="825"/>
      <c r="D119" s="825"/>
      <c r="E119" s="825"/>
      <c r="F119" s="825"/>
      <c r="G119" s="825"/>
      <c r="H119" s="825"/>
      <c r="I119" s="825"/>
    </row>
    <row r="120" spans="1:9" ht="15" customHeight="1">
      <c r="A120" s="316" t="s">
        <v>4</v>
      </c>
      <c r="B120" s="537" t="s">
        <v>238</v>
      </c>
      <c r="C120" s="1" t="s">
        <v>322</v>
      </c>
      <c r="D120" s="385">
        <f>'C9 - YDR - RC'!E45</f>
        <v>0</v>
      </c>
      <c r="E120" s="385">
        <f>'C9 - YDR - RC'!F45</f>
        <v>5</v>
      </c>
      <c r="F120" s="385">
        <f>'C9 - YDR - RC'!G45</f>
        <v>21</v>
      </c>
      <c r="G120" s="385">
        <f>'C9 - YDR - RC'!H45</f>
        <v>0</v>
      </c>
      <c r="H120" s="384">
        <f>'C9 - YDR - RC'!J45</f>
        <v>247.77239353891341</v>
      </c>
      <c r="I120" s="538">
        <f>'C9 - YDR - RC'!K45</f>
        <v>118.94309838472834</v>
      </c>
    </row>
    <row r="121" spans="1:9" ht="15" customHeight="1">
      <c r="A121" s="316" t="s">
        <v>6</v>
      </c>
      <c r="B121" s="537" t="s">
        <v>243</v>
      </c>
      <c r="C121" s="1" t="s">
        <v>323</v>
      </c>
      <c r="D121" s="385">
        <f>'C9 - YDR - RC'!E69</f>
        <v>0</v>
      </c>
      <c r="E121" s="385">
        <f>'C9 - YDR - RC'!F69</f>
        <v>6</v>
      </c>
      <c r="F121" s="385">
        <f>'C9 - YDR - RC'!G69</f>
        <v>7</v>
      </c>
      <c r="G121" s="385">
        <f>'C9 - YDR - RC'!H69</f>
        <v>0</v>
      </c>
      <c r="H121" s="384">
        <f>'C9 - YDR - RC'!J69</f>
        <v>934.38179148311315</v>
      </c>
      <c r="I121" s="538">
        <f>'C9 - YDR - RC'!K69</f>
        <v>588.59544787077823</v>
      </c>
    </row>
    <row r="122" spans="1:9" ht="15" customHeight="1">
      <c r="A122" s="316" t="s">
        <v>12</v>
      </c>
      <c r="B122" s="537" t="s">
        <v>244</v>
      </c>
      <c r="C122" s="1" t="s">
        <v>324</v>
      </c>
      <c r="D122" s="385">
        <f>'C9 - YDR - RC'!E95</f>
        <v>0</v>
      </c>
      <c r="E122" s="385">
        <f>'C9 - YDR - RC'!F95</f>
        <v>4</v>
      </c>
      <c r="F122" s="385">
        <f>'C9 - YDR - RC'!G95</f>
        <v>11</v>
      </c>
      <c r="G122" s="385">
        <f>'C9 - YDR - RC'!H95</f>
        <v>0</v>
      </c>
      <c r="H122" s="386">
        <f>'C9 - YDR - RC'!J95</f>
        <v>463.10279001468427</v>
      </c>
      <c r="I122" s="387">
        <f>'C9 - YDR - RC'!K95</f>
        <v>227.0256975036711</v>
      </c>
    </row>
    <row r="123" spans="1:9" ht="15" customHeight="1">
      <c r="A123" s="316" t="s">
        <v>19</v>
      </c>
      <c r="B123" s="537" t="s">
        <v>245</v>
      </c>
      <c r="C123" s="1" t="s">
        <v>325</v>
      </c>
      <c r="D123" s="385">
        <f>'C9 - YDR - RC'!E173</f>
        <v>0</v>
      </c>
      <c r="E123" s="385">
        <f>'C9 - YDR - RC'!F173</f>
        <v>4</v>
      </c>
      <c r="F123" s="385">
        <f>'C9 - YDR - RC'!G173</f>
        <v>63</v>
      </c>
      <c r="G123" s="385">
        <f>'C9 - YDR - RC'!H173</f>
        <v>0</v>
      </c>
      <c r="H123" s="386">
        <f>'C9 - YDR - RC'!J173</f>
        <v>358.83406754772398</v>
      </c>
      <c r="I123" s="387">
        <f>'C9 - YDR - RC'!K173</f>
        <v>168.45851688693099</v>
      </c>
    </row>
    <row r="124" spans="1:9" ht="15" customHeight="1">
      <c r="A124" s="316" t="s">
        <v>26</v>
      </c>
      <c r="B124" s="537" t="s">
        <v>246</v>
      </c>
      <c r="C124" s="1" t="s">
        <v>326</v>
      </c>
      <c r="D124" s="385">
        <f>'C9 - YDR - RC'!E199</f>
        <v>0</v>
      </c>
      <c r="E124" s="385">
        <f>'C9 - YDR - RC'!F199</f>
        <v>6</v>
      </c>
      <c r="F124" s="385">
        <f>'C9 - YDR - RC'!G199</f>
        <v>9</v>
      </c>
      <c r="G124" s="385">
        <f>'C9 - YDR - RC'!H199</f>
        <v>0</v>
      </c>
      <c r="H124" s="386">
        <f>'C9 - YDR - RC'!J199</f>
        <v>492.70044052863437</v>
      </c>
      <c r="I124" s="387">
        <f>'C9 - YDR - RC'!K199</f>
        <v>245.92511013215858</v>
      </c>
    </row>
    <row r="125" spans="1:9" ht="15" customHeight="1">
      <c r="A125" s="316" t="s">
        <v>33</v>
      </c>
      <c r="B125" s="537" t="s">
        <v>249</v>
      </c>
      <c r="C125" s="1" t="s">
        <v>327</v>
      </c>
      <c r="D125" s="385">
        <f>'C9 - YDR - RC'!E229</f>
        <v>0</v>
      </c>
      <c r="E125" s="385">
        <f>'C9 - YDR - RC'!F229</f>
        <v>6</v>
      </c>
      <c r="F125" s="385">
        <f>'C9 - YDR - RC'!G229</f>
        <v>13</v>
      </c>
      <c r="G125" s="385">
        <f>'C9 - YDR - RC'!H229</f>
        <v>0</v>
      </c>
      <c r="H125" s="386">
        <f>'C9 - YDR - RC'!J229</f>
        <v>288.38032305433188</v>
      </c>
      <c r="I125" s="387">
        <f>'C9 - YDR - RC'!K229</f>
        <v>124.59508076358296</v>
      </c>
    </row>
    <row r="126" spans="1:9">
      <c r="A126" s="316" t="s">
        <v>40</v>
      </c>
      <c r="B126" s="537" t="s">
        <v>250</v>
      </c>
      <c r="C126" s="1" t="s">
        <v>328</v>
      </c>
      <c r="D126" s="385">
        <f>'C9 - YDR - RC'!E258</f>
        <v>0</v>
      </c>
      <c r="E126" s="385">
        <f>'C9 - YDR - RC'!F258</f>
        <v>6</v>
      </c>
      <c r="F126" s="385">
        <f>'C9 - YDR - RC'!G258</f>
        <v>12</v>
      </c>
      <c r="G126" s="385">
        <f>'C9 - YDR - RC'!H258</f>
        <v>0</v>
      </c>
      <c r="H126" s="386">
        <f>'C9 - YDR - RC'!J258</f>
        <v>222.42143906020556</v>
      </c>
      <c r="I126" s="387">
        <f>'C9 - YDR - RC'!K258</f>
        <v>103.60535976505139</v>
      </c>
    </row>
    <row r="127" spans="1:9">
      <c r="A127" s="316" t="s">
        <v>51</v>
      </c>
      <c r="B127" s="537" t="s">
        <v>251</v>
      </c>
      <c r="C127" s="1" t="s">
        <v>329</v>
      </c>
      <c r="D127" s="385">
        <f>'C9 - YDR - RC'!E294</f>
        <v>0</v>
      </c>
      <c r="E127" s="385">
        <f>'C9 - YDR - RC'!F294</f>
        <v>5</v>
      </c>
      <c r="F127" s="385">
        <f>'C9 - YDR - RC'!G294</f>
        <v>20</v>
      </c>
      <c r="G127" s="385">
        <f>'C9 - YDR - RC'!H294</f>
        <v>0</v>
      </c>
      <c r="H127" s="386">
        <f>'C9 - YDR - RC'!J294</f>
        <v>429.40969162995594</v>
      </c>
      <c r="I127" s="387">
        <f>'C9 - YDR - RC'!K294</f>
        <v>200.85242290748897</v>
      </c>
    </row>
    <row r="128" spans="1:9">
      <c r="A128" s="316" t="s">
        <v>60</v>
      </c>
      <c r="B128" s="537" t="s">
        <v>252</v>
      </c>
      <c r="C128" s="1" t="s">
        <v>330</v>
      </c>
      <c r="D128" s="128">
        <f>'C9 - YDR - RC'!E327</f>
        <v>0</v>
      </c>
      <c r="E128" s="386">
        <f>'C9 - YDR - RC'!F327</f>
        <v>6</v>
      </c>
      <c r="F128" s="128">
        <f>'C9 - YDR - RC'!G327</f>
        <v>16</v>
      </c>
      <c r="G128" s="128">
        <f>'C9 - YDR - RC'!H327</f>
        <v>0</v>
      </c>
      <c r="H128" s="386">
        <f>'C9 - YDR - RC'!J327</f>
        <v>948.09397944199702</v>
      </c>
      <c r="I128" s="387">
        <f>'C9 - YDR - RC'!K327</f>
        <v>594.52349486049934</v>
      </c>
    </row>
    <row r="129" spans="1:9" s="380" customFormat="1" ht="15" customHeight="1">
      <c r="A129" s="403"/>
      <c r="B129" s="396" t="str">
        <f>B117</f>
        <v>Total</v>
      </c>
      <c r="C129" s="397"/>
      <c r="D129" s="398">
        <f>SUM(D120:D128)</f>
        <v>0</v>
      </c>
      <c r="E129" s="399">
        <f t="shared" ref="E129:I129" si="8">SUM(E120:E128)</f>
        <v>48</v>
      </c>
      <c r="F129" s="399">
        <f t="shared" si="8"/>
        <v>172</v>
      </c>
      <c r="G129" s="398">
        <f t="shared" si="8"/>
        <v>0</v>
      </c>
      <c r="H129" s="400">
        <f t="shared" si="8"/>
        <v>4385.0969162995589</v>
      </c>
      <c r="I129" s="401">
        <f t="shared" si="8"/>
        <v>2372.5242290748902</v>
      </c>
    </row>
    <row r="130" spans="1:9" ht="5.25" customHeight="1">
      <c r="A130" s="381"/>
      <c r="B130" s="381"/>
      <c r="C130" s="381"/>
    </row>
    <row r="131" spans="1:9" s="380" customFormat="1" ht="16.5" customHeight="1">
      <c r="A131" s="402"/>
      <c r="B131" s="378" t="s">
        <v>331</v>
      </c>
      <c r="C131" s="379"/>
      <c r="D131" s="388">
        <f t="shared" ref="D131:I131" si="9">D129+D117+D93+D58+D45+D32+D19+D105+D81</f>
        <v>5</v>
      </c>
      <c r="E131" s="388">
        <f t="shared" si="9"/>
        <v>392</v>
      </c>
      <c r="F131" s="388">
        <f t="shared" si="9"/>
        <v>1264</v>
      </c>
      <c r="G131" s="388">
        <f t="shared" si="9"/>
        <v>4</v>
      </c>
      <c r="H131" s="389">
        <f t="shared" si="9"/>
        <v>35198.543496299557</v>
      </c>
      <c r="I131" s="389">
        <f t="shared" si="9"/>
        <v>17957.815779074888</v>
      </c>
    </row>
  </sheetData>
  <mergeCells count="24">
    <mergeCell ref="A4:I4"/>
    <mergeCell ref="A5:I5"/>
    <mergeCell ref="A7:A8"/>
    <mergeCell ref="B7:B8"/>
    <mergeCell ref="C7:C8"/>
    <mergeCell ref="D7:G7"/>
    <mergeCell ref="H7:H8"/>
    <mergeCell ref="I7:I8"/>
    <mergeCell ref="A119:I119"/>
    <mergeCell ref="A9:I9"/>
    <mergeCell ref="A21:I21"/>
    <mergeCell ref="A34:I34"/>
    <mergeCell ref="A47:I47"/>
    <mergeCell ref="A65:I65"/>
    <mergeCell ref="A68:A69"/>
    <mergeCell ref="B68:B69"/>
    <mergeCell ref="C68:C69"/>
    <mergeCell ref="D68:G68"/>
    <mergeCell ref="H68:H69"/>
    <mergeCell ref="A71:I71"/>
    <mergeCell ref="A95:I95"/>
    <mergeCell ref="A107:I107"/>
    <mergeCell ref="I68:I69"/>
    <mergeCell ref="A83:I83"/>
  </mergeCells>
  <printOptions horizontalCentered="1"/>
  <pageMargins left="0.70866141732283505" right="0.70866141732283505" top="0.74803149606299202" bottom="0.74803149606299202" header="0.31496062992126" footer="0.31496062992126"/>
  <pageSetup paperSize="9" scale="81" orientation="portrait" horizontalDpi="4294967293" verticalDpi="4294967293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8">
    <tabColor theme="4" tint="-0.249977111117893"/>
  </sheetPr>
  <dimension ref="A1:Q379"/>
  <sheetViews>
    <sheetView workbookViewId="0">
      <selection activeCell="M15" sqref="M15"/>
    </sheetView>
  </sheetViews>
  <sheetFormatPr defaultRowHeight="15"/>
  <cols>
    <col min="1" max="1" width="5.42578125" customWidth="1"/>
    <col min="2" max="2" width="6" customWidth="1"/>
    <col min="3" max="3" width="22.140625" customWidth="1"/>
    <col min="4" max="4" width="17.5703125" customWidth="1"/>
    <col min="5" max="5" width="5.7109375" customWidth="1"/>
    <col min="6" max="6" width="6.140625" customWidth="1"/>
    <col min="7" max="7" width="7" customWidth="1"/>
    <col min="8" max="8" width="5.7109375" customWidth="1"/>
    <col min="9" max="9" width="9.7109375" customWidth="1"/>
    <col min="10" max="10" width="8.85546875" customWidth="1"/>
    <col min="11" max="11" width="9.140625" customWidth="1"/>
    <col min="12" max="12" width="17.140625" customWidth="1"/>
    <col min="257" max="257" width="6.140625" customWidth="1"/>
    <col min="258" max="258" width="6" customWidth="1"/>
    <col min="259" max="259" width="22.140625" customWidth="1"/>
    <col min="260" max="260" width="17.5703125" customWidth="1"/>
    <col min="261" max="264" width="5.7109375" customWidth="1"/>
    <col min="265" max="265" width="9.7109375" customWidth="1"/>
    <col min="266" max="266" width="7.5703125" customWidth="1"/>
    <col min="267" max="267" width="7.85546875" customWidth="1"/>
    <col min="513" max="513" width="6.140625" customWidth="1"/>
    <col min="514" max="514" width="6" customWidth="1"/>
    <col min="515" max="515" width="22.140625" customWidth="1"/>
    <col min="516" max="516" width="17.5703125" customWidth="1"/>
    <col min="517" max="520" width="5.7109375" customWidth="1"/>
    <col min="521" max="521" width="9.7109375" customWidth="1"/>
    <col min="522" max="522" width="7.5703125" customWidth="1"/>
    <col min="523" max="523" width="7.85546875" customWidth="1"/>
    <col min="769" max="769" width="6.140625" customWidth="1"/>
    <col min="770" max="770" width="6" customWidth="1"/>
    <col min="771" max="771" width="22.140625" customWidth="1"/>
    <col min="772" max="772" width="17.5703125" customWidth="1"/>
    <col min="773" max="776" width="5.7109375" customWidth="1"/>
    <col min="777" max="777" width="9.7109375" customWidth="1"/>
    <col min="778" max="778" width="7.5703125" customWidth="1"/>
    <col min="779" max="779" width="7.85546875" customWidth="1"/>
    <col min="1025" max="1025" width="6.140625" customWidth="1"/>
    <col min="1026" max="1026" width="6" customWidth="1"/>
    <col min="1027" max="1027" width="22.140625" customWidth="1"/>
    <col min="1028" max="1028" width="17.5703125" customWidth="1"/>
    <col min="1029" max="1032" width="5.7109375" customWidth="1"/>
    <col min="1033" max="1033" width="9.7109375" customWidth="1"/>
    <col min="1034" max="1034" width="7.5703125" customWidth="1"/>
    <col min="1035" max="1035" width="7.85546875" customWidth="1"/>
    <col min="1281" max="1281" width="6.140625" customWidth="1"/>
    <col min="1282" max="1282" width="6" customWidth="1"/>
    <col min="1283" max="1283" width="22.140625" customWidth="1"/>
    <col min="1284" max="1284" width="17.5703125" customWidth="1"/>
    <col min="1285" max="1288" width="5.7109375" customWidth="1"/>
    <col min="1289" max="1289" width="9.7109375" customWidth="1"/>
    <col min="1290" max="1290" width="7.5703125" customWidth="1"/>
    <col min="1291" max="1291" width="7.85546875" customWidth="1"/>
    <col min="1537" max="1537" width="6.140625" customWidth="1"/>
    <col min="1538" max="1538" width="6" customWidth="1"/>
    <col min="1539" max="1539" width="22.140625" customWidth="1"/>
    <col min="1540" max="1540" width="17.5703125" customWidth="1"/>
    <col min="1541" max="1544" width="5.7109375" customWidth="1"/>
    <col min="1545" max="1545" width="9.7109375" customWidth="1"/>
    <col min="1546" max="1546" width="7.5703125" customWidth="1"/>
    <col min="1547" max="1547" width="7.85546875" customWidth="1"/>
    <col min="1793" max="1793" width="6.140625" customWidth="1"/>
    <col min="1794" max="1794" width="6" customWidth="1"/>
    <col min="1795" max="1795" width="22.140625" customWidth="1"/>
    <col min="1796" max="1796" width="17.5703125" customWidth="1"/>
    <col min="1797" max="1800" width="5.7109375" customWidth="1"/>
    <col min="1801" max="1801" width="9.7109375" customWidth="1"/>
    <col min="1802" max="1802" width="7.5703125" customWidth="1"/>
    <col min="1803" max="1803" width="7.85546875" customWidth="1"/>
    <col min="2049" max="2049" width="6.140625" customWidth="1"/>
    <col min="2050" max="2050" width="6" customWidth="1"/>
    <col min="2051" max="2051" width="22.140625" customWidth="1"/>
    <col min="2052" max="2052" width="17.5703125" customWidth="1"/>
    <col min="2053" max="2056" width="5.7109375" customWidth="1"/>
    <col min="2057" max="2057" width="9.7109375" customWidth="1"/>
    <col min="2058" max="2058" width="7.5703125" customWidth="1"/>
    <col min="2059" max="2059" width="7.85546875" customWidth="1"/>
    <col min="2305" max="2305" width="6.140625" customWidth="1"/>
    <col min="2306" max="2306" width="6" customWidth="1"/>
    <col min="2307" max="2307" width="22.140625" customWidth="1"/>
    <col min="2308" max="2308" width="17.5703125" customWidth="1"/>
    <col min="2309" max="2312" width="5.7109375" customWidth="1"/>
    <col min="2313" max="2313" width="9.7109375" customWidth="1"/>
    <col min="2314" max="2314" width="7.5703125" customWidth="1"/>
    <col min="2315" max="2315" width="7.85546875" customWidth="1"/>
    <col min="2561" max="2561" width="6.140625" customWidth="1"/>
    <col min="2562" max="2562" width="6" customWidth="1"/>
    <col min="2563" max="2563" width="22.140625" customWidth="1"/>
    <col min="2564" max="2564" width="17.5703125" customWidth="1"/>
    <col min="2565" max="2568" width="5.7109375" customWidth="1"/>
    <col min="2569" max="2569" width="9.7109375" customWidth="1"/>
    <col min="2570" max="2570" width="7.5703125" customWidth="1"/>
    <col min="2571" max="2571" width="7.85546875" customWidth="1"/>
    <col min="2817" max="2817" width="6.140625" customWidth="1"/>
    <col min="2818" max="2818" width="6" customWidth="1"/>
    <col min="2819" max="2819" width="22.140625" customWidth="1"/>
    <col min="2820" max="2820" width="17.5703125" customWidth="1"/>
    <col min="2821" max="2824" width="5.7109375" customWidth="1"/>
    <col min="2825" max="2825" width="9.7109375" customWidth="1"/>
    <col min="2826" max="2826" width="7.5703125" customWidth="1"/>
    <col min="2827" max="2827" width="7.85546875" customWidth="1"/>
    <col min="3073" max="3073" width="6.140625" customWidth="1"/>
    <col min="3074" max="3074" width="6" customWidth="1"/>
    <col min="3075" max="3075" width="22.140625" customWidth="1"/>
    <col min="3076" max="3076" width="17.5703125" customWidth="1"/>
    <col min="3077" max="3080" width="5.7109375" customWidth="1"/>
    <col min="3081" max="3081" width="9.7109375" customWidth="1"/>
    <col min="3082" max="3082" width="7.5703125" customWidth="1"/>
    <col min="3083" max="3083" width="7.85546875" customWidth="1"/>
    <col min="3329" max="3329" width="6.140625" customWidth="1"/>
    <col min="3330" max="3330" width="6" customWidth="1"/>
    <col min="3331" max="3331" width="22.140625" customWidth="1"/>
    <col min="3332" max="3332" width="17.5703125" customWidth="1"/>
    <col min="3333" max="3336" width="5.7109375" customWidth="1"/>
    <col min="3337" max="3337" width="9.7109375" customWidth="1"/>
    <col min="3338" max="3338" width="7.5703125" customWidth="1"/>
    <col min="3339" max="3339" width="7.85546875" customWidth="1"/>
    <col min="3585" max="3585" width="6.140625" customWidth="1"/>
    <col min="3586" max="3586" width="6" customWidth="1"/>
    <col min="3587" max="3587" width="22.140625" customWidth="1"/>
    <col min="3588" max="3588" width="17.5703125" customWidth="1"/>
    <col min="3589" max="3592" width="5.7109375" customWidth="1"/>
    <col min="3593" max="3593" width="9.7109375" customWidth="1"/>
    <col min="3594" max="3594" width="7.5703125" customWidth="1"/>
    <col min="3595" max="3595" width="7.85546875" customWidth="1"/>
    <col min="3841" max="3841" width="6.140625" customWidth="1"/>
    <col min="3842" max="3842" width="6" customWidth="1"/>
    <col min="3843" max="3843" width="22.140625" customWidth="1"/>
    <col min="3844" max="3844" width="17.5703125" customWidth="1"/>
    <col min="3845" max="3848" width="5.7109375" customWidth="1"/>
    <col min="3849" max="3849" width="9.7109375" customWidth="1"/>
    <col min="3850" max="3850" width="7.5703125" customWidth="1"/>
    <col min="3851" max="3851" width="7.85546875" customWidth="1"/>
    <col min="4097" max="4097" width="6.140625" customWidth="1"/>
    <col min="4098" max="4098" width="6" customWidth="1"/>
    <col min="4099" max="4099" width="22.140625" customWidth="1"/>
    <col min="4100" max="4100" width="17.5703125" customWidth="1"/>
    <col min="4101" max="4104" width="5.7109375" customWidth="1"/>
    <col min="4105" max="4105" width="9.7109375" customWidth="1"/>
    <col min="4106" max="4106" width="7.5703125" customWidth="1"/>
    <col min="4107" max="4107" width="7.85546875" customWidth="1"/>
    <col min="4353" max="4353" width="6.140625" customWidth="1"/>
    <col min="4354" max="4354" width="6" customWidth="1"/>
    <col min="4355" max="4355" width="22.140625" customWidth="1"/>
    <col min="4356" max="4356" width="17.5703125" customWidth="1"/>
    <col min="4357" max="4360" width="5.7109375" customWidth="1"/>
    <col min="4361" max="4361" width="9.7109375" customWidth="1"/>
    <col min="4362" max="4362" width="7.5703125" customWidth="1"/>
    <col min="4363" max="4363" width="7.85546875" customWidth="1"/>
    <col min="4609" max="4609" width="6.140625" customWidth="1"/>
    <col min="4610" max="4610" width="6" customWidth="1"/>
    <col min="4611" max="4611" width="22.140625" customWidth="1"/>
    <col min="4612" max="4612" width="17.5703125" customWidth="1"/>
    <col min="4613" max="4616" width="5.7109375" customWidth="1"/>
    <col min="4617" max="4617" width="9.7109375" customWidth="1"/>
    <col min="4618" max="4618" width="7.5703125" customWidth="1"/>
    <col min="4619" max="4619" width="7.85546875" customWidth="1"/>
    <col min="4865" max="4865" width="6.140625" customWidth="1"/>
    <col min="4866" max="4866" width="6" customWidth="1"/>
    <col min="4867" max="4867" width="22.140625" customWidth="1"/>
    <col min="4868" max="4868" width="17.5703125" customWidth="1"/>
    <col min="4869" max="4872" width="5.7109375" customWidth="1"/>
    <col min="4873" max="4873" width="9.7109375" customWidth="1"/>
    <col min="4874" max="4874" width="7.5703125" customWidth="1"/>
    <col min="4875" max="4875" width="7.85546875" customWidth="1"/>
    <col min="5121" max="5121" width="6.140625" customWidth="1"/>
    <col min="5122" max="5122" width="6" customWidth="1"/>
    <col min="5123" max="5123" width="22.140625" customWidth="1"/>
    <col min="5124" max="5124" width="17.5703125" customWidth="1"/>
    <col min="5125" max="5128" width="5.7109375" customWidth="1"/>
    <col min="5129" max="5129" width="9.7109375" customWidth="1"/>
    <col min="5130" max="5130" width="7.5703125" customWidth="1"/>
    <col min="5131" max="5131" width="7.85546875" customWidth="1"/>
    <col min="5377" max="5377" width="6.140625" customWidth="1"/>
    <col min="5378" max="5378" width="6" customWidth="1"/>
    <col min="5379" max="5379" width="22.140625" customWidth="1"/>
    <col min="5380" max="5380" width="17.5703125" customWidth="1"/>
    <col min="5381" max="5384" width="5.7109375" customWidth="1"/>
    <col min="5385" max="5385" width="9.7109375" customWidth="1"/>
    <col min="5386" max="5386" width="7.5703125" customWidth="1"/>
    <col min="5387" max="5387" width="7.85546875" customWidth="1"/>
    <col min="5633" max="5633" width="6.140625" customWidth="1"/>
    <col min="5634" max="5634" width="6" customWidth="1"/>
    <col min="5635" max="5635" width="22.140625" customWidth="1"/>
    <col min="5636" max="5636" width="17.5703125" customWidth="1"/>
    <col min="5637" max="5640" width="5.7109375" customWidth="1"/>
    <col min="5641" max="5641" width="9.7109375" customWidth="1"/>
    <col min="5642" max="5642" width="7.5703125" customWidth="1"/>
    <col min="5643" max="5643" width="7.85546875" customWidth="1"/>
    <col min="5889" max="5889" width="6.140625" customWidth="1"/>
    <col min="5890" max="5890" width="6" customWidth="1"/>
    <col min="5891" max="5891" width="22.140625" customWidth="1"/>
    <col min="5892" max="5892" width="17.5703125" customWidth="1"/>
    <col min="5893" max="5896" width="5.7109375" customWidth="1"/>
    <col min="5897" max="5897" width="9.7109375" customWidth="1"/>
    <col min="5898" max="5898" width="7.5703125" customWidth="1"/>
    <col min="5899" max="5899" width="7.85546875" customWidth="1"/>
    <col min="6145" max="6145" width="6.140625" customWidth="1"/>
    <col min="6146" max="6146" width="6" customWidth="1"/>
    <col min="6147" max="6147" width="22.140625" customWidth="1"/>
    <col min="6148" max="6148" width="17.5703125" customWidth="1"/>
    <col min="6149" max="6152" width="5.7109375" customWidth="1"/>
    <col min="6153" max="6153" width="9.7109375" customWidth="1"/>
    <col min="6154" max="6154" width="7.5703125" customWidth="1"/>
    <col min="6155" max="6155" width="7.85546875" customWidth="1"/>
    <col min="6401" max="6401" width="6.140625" customWidth="1"/>
    <col min="6402" max="6402" width="6" customWidth="1"/>
    <col min="6403" max="6403" width="22.140625" customWidth="1"/>
    <col min="6404" max="6404" width="17.5703125" customWidth="1"/>
    <col min="6405" max="6408" width="5.7109375" customWidth="1"/>
    <col min="6409" max="6409" width="9.7109375" customWidth="1"/>
    <col min="6410" max="6410" width="7.5703125" customWidth="1"/>
    <col min="6411" max="6411" width="7.85546875" customWidth="1"/>
    <col min="6657" max="6657" width="6.140625" customWidth="1"/>
    <col min="6658" max="6658" width="6" customWidth="1"/>
    <col min="6659" max="6659" width="22.140625" customWidth="1"/>
    <col min="6660" max="6660" width="17.5703125" customWidth="1"/>
    <col min="6661" max="6664" width="5.7109375" customWidth="1"/>
    <col min="6665" max="6665" width="9.7109375" customWidth="1"/>
    <col min="6666" max="6666" width="7.5703125" customWidth="1"/>
    <col min="6667" max="6667" width="7.85546875" customWidth="1"/>
    <col min="6913" max="6913" width="6.140625" customWidth="1"/>
    <col min="6914" max="6914" width="6" customWidth="1"/>
    <col min="6915" max="6915" width="22.140625" customWidth="1"/>
    <col min="6916" max="6916" width="17.5703125" customWidth="1"/>
    <col min="6917" max="6920" width="5.7109375" customWidth="1"/>
    <col min="6921" max="6921" width="9.7109375" customWidth="1"/>
    <col min="6922" max="6922" width="7.5703125" customWidth="1"/>
    <col min="6923" max="6923" width="7.85546875" customWidth="1"/>
    <col min="7169" max="7169" width="6.140625" customWidth="1"/>
    <col min="7170" max="7170" width="6" customWidth="1"/>
    <col min="7171" max="7171" width="22.140625" customWidth="1"/>
    <col min="7172" max="7172" width="17.5703125" customWidth="1"/>
    <col min="7173" max="7176" width="5.7109375" customWidth="1"/>
    <col min="7177" max="7177" width="9.7109375" customWidth="1"/>
    <col min="7178" max="7178" width="7.5703125" customWidth="1"/>
    <col min="7179" max="7179" width="7.85546875" customWidth="1"/>
    <col min="7425" max="7425" width="6.140625" customWidth="1"/>
    <col min="7426" max="7426" width="6" customWidth="1"/>
    <col min="7427" max="7427" width="22.140625" customWidth="1"/>
    <col min="7428" max="7428" width="17.5703125" customWidth="1"/>
    <col min="7429" max="7432" width="5.7109375" customWidth="1"/>
    <col min="7433" max="7433" width="9.7109375" customWidth="1"/>
    <col min="7434" max="7434" width="7.5703125" customWidth="1"/>
    <col min="7435" max="7435" width="7.85546875" customWidth="1"/>
    <col min="7681" max="7681" width="6.140625" customWidth="1"/>
    <col min="7682" max="7682" width="6" customWidth="1"/>
    <col min="7683" max="7683" width="22.140625" customWidth="1"/>
    <col min="7684" max="7684" width="17.5703125" customWidth="1"/>
    <col min="7685" max="7688" width="5.7109375" customWidth="1"/>
    <col min="7689" max="7689" width="9.7109375" customWidth="1"/>
    <col min="7690" max="7690" width="7.5703125" customWidth="1"/>
    <col min="7691" max="7691" width="7.85546875" customWidth="1"/>
    <col min="7937" max="7937" width="6.140625" customWidth="1"/>
    <col min="7938" max="7938" width="6" customWidth="1"/>
    <col min="7939" max="7939" width="22.140625" customWidth="1"/>
    <col min="7940" max="7940" width="17.5703125" customWidth="1"/>
    <col min="7941" max="7944" width="5.7109375" customWidth="1"/>
    <col min="7945" max="7945" width="9.7109375" customWidth="1"/>
    <col min="7946" max="7946" width="7.5703125" customWidth="1"/>
    <col min="7947" max="7947" width="7.85546875" customWidth="1"/>
    <col min="8193" max="8193" width="6.140625" customWidth="1"/>
    <col min="8194" max="8194" width="6" customWidth="1"/>
    <col min="8195" max="8195" width="22.140625" customWidth="1"/>
    <col min="8196" max="8196" width="17.5703125" customWidth="1"/>
    <col min="8197" max="8200" width="5.7109375" customWidth="1"/>
    <col min="8201" max="8201" width="9.7109375" customWidth="1"/>
    <col min="8202" max="8202" width="7.5703125" customWidth="1"/>
    <col min="8203" max="8203" width="7.85546875" customWidth="1"/>
    <col min="8449" max="8449" width="6.140625" customWidth="1"/>
    <col min="8450" max="8450" width="6" customWidth="1"/>
    <col min="8451" max="8451" width="22.140625" customWidth="1"/>
    <col min="8452" max="8452" width="17.5703125" customWidth="1"/>
    <col min="8453" max="8456" width="5.7109375" customWidth="1"/>
    <col min="8457" max="8457" width="9.7109375" customWidth="1"/>
    <col min="8458" max="8458" width="7.5703125" customWidth="1"/>
    <col min="8459" max="8459" width="7.85546875" customWidth="1"/>
    <col min="8705" max="8705" width="6.140625" customWidth="1"/>
    <col min="8706" max="8706" width="6" customWidth="1"/>
    <col min="8707" max="8707" width="22.140625" customWidth="1"/>
    <col min="8708" max="8708" width="17.5703125" customWidth="1"/>
    <col min="8709" max="8712" width="5.7109375" customWidth="1"/>
    <col min="8713" max="8713" width="9.7109375" customWidth="1"/>
    <col min="8714" max="8714" width="7.5703125" customWidth="1"/>
    <col min="8715" max="8715" width="7.85546875" customWidth="1"/>
    <col min="8961" max="8961" width="6.140625" customWidth="1"/>
    <col min="8962" max="8962" width="6" customWidth="1"/>
    <col min="8963" max="8963" width="22.140625" customWidth="1"/>
    <col min="8964" max="8964" width="17.5703125" customWidth="1"/>
    <col min="8965" max="8968" width="5.7109375" customWidth="1"/>
    <col min="8969" max="8969" width="9.7109375" customWidth="1"/>
    <col min="8970" max="8970" width="7.5703125" customWidth="1"/>
    <col min="8971" max="8971" width="7.85546875" customWidth="1"/>
    <col min="9217" max="9217" width="6.140625" customWidth="1"/>
    <col min="9218" max="9218" width="6" customWidth="1"/>
    <col min="9219" max="9219" width="22.140625" customWidth="1"/>
    <col min="9220" max="9220" width="17.5703125" customWidth="1"/>
    <col min="9221" max="9224" width="5.7109375" customWidth="1"/>
    <col min="9225" max="9225" width="9.7109375" customWidth="1"/>
    <col min="9226" max="9226" width="7.5703125" customWidth="1"/>
    <col min="9227" max="9227" width="7.85546875" customWidth="1"/>
    <col min="9473" max="9473" width="6.140625" customWidth="1"/>
    <col min="9474" max="9474" width="6" customWidth="1"/>
    <col min="9475" max="9475" width="22.140625" customWidth="1"/>
    <col min="9476" max="9476" width="17.5703125" customWidth="1"/>
    <col min="9477" max="9480" width="5.7109375" customWidth="1"/>
    <col min="9481" max="9481" width="9.7109375" customWidth="1"/>
    <col min="9482" max="9482" width="7.5703125" customWidth="1"/>
    <col min="9483" max="9483" width="7.85546875" customWidth="1"/>
    <col min="9729" max="9729" width="6.140625" customWidth="1"/>
    <col min="9730" max="9730" width="6" customWidth="1"/>
    <col min="9731" max="9731" width="22.140625" customWidth="1"/>
    <col min="9732" max="9732" width="17.5703125" customWidth="1"/>
    <col min="9733" max="9736" width="5.7109375" customWidth="1"/>
    <col min="9737" max="9737" width="9.7109375" customWidth="1"/>
    <col min="9738" max="9738" width="7.5703125" customWidth="1"/>
    <col min="9739" max="9739" width="7.85546875" customWidth="1"/>
    <col min="9985" max="9985" width="6.140625" customWidth="1"/>
    <col min="9986" max="9986" width="6" customWidth="1"/>
    <col min="9987" max="9987" width="22.140625" customWidth="1"/>
    <col min="9988" max="9988" width="17.5703125" customWidth="1"/>
    <col min="9989" max="9992" width="5.7109375" customWidth="1"/>
    <col min="9993" max="9993" width="9.7109375" customWidth="1"/>
    <col min="9994" max="9994" width="7.5703125" customWidth="1"/>
    <col min="9995" max="9995" width="7.85546875" customWidth="1"/>
    <col min="10241" max="10241" width="6.140625" customWidth="1"/>
    <col min="10242" max="10242" width="6" customWidth="1"/>
    <col min="10243" max="10243" width="22.140625" customWidth="1"/>
    <col min="10244" max="10244" width="17.5703125" customWidth="1"/>
    <col min="10245" max="10248" width="5.7109375" customWidth="1"/>
    <col min="10249" max="10249" width="9.7109375" customWidth="1"/>
    <col min="10250" max="10250" width="7.5703125" customWidth="1"/>
    <col min="10251" max="10251" width="7.85546875" customWidth="1"/>
    <col min="10497" max="10497" width="6.140625" customWidth="1"/>
    <col min="10498" max="10498" width="6" customWidth="1"/>
    <col min="10499" max="10499" width="22.140625" customWidth="1"/>
    <col min="10500" max="10500" width="17.5703125" customWidth="1"/>
    <col min="10501" max="10504" width="5.7109375" customWidth="1"/>
    <col min="10505" max="10505" width="9.7109375" customWidth="1"/>
    <col min="10506" max="10506" width="7.5703125" customWidth="1"/>
    <col min="10507" max="10507" width="7.85546875" customWidth="1"/>
    <col min="10753" max="10753" width="6.140625" customWidth="1"/>
    <col min="10754" max="10754" width="6" customWidth="1"/>
    <col min="10755" max="10755" width="22.140625" customWidth="1"/>
    <col min="10756" max="10756" width="17.5703125" customWidth="1"/>
    <col min="10757" max="10760" width="5.7109375" customWidth="1"/>
    <col min="10761" max="10761" width="9.7109375" customWidth="1"/>
    <col min="10762" max="10762" width="7.5703125" customWidth="1"/>
    <col min="10763" max="10763" width="7.85546875" customWidth="1"/>
    <col min="11009" max="11009" width="6.140625" customWidth="1"/>
    <col min="11010" max="11010" width="6" customWidth="1"/>
    <col min="11011" max="11011" width="22.140625" customWidth="1"/>
    <col min="11012" max="11012" width="17.5703125" customWidth="1"/>
    <col min="11013" max="11016" width="5.7109375" customWidth="1"/>
    <col min="11017" max="11017" width="9.7109375" customWidth="1"/>
    <col min="11018" max="11018" width="7.5703125" customWidth="1"/>
    <col min="11019" max="11019" width="7.85546875" customWidth="1"/>
    <col min="11265" max="11265" width="6.140625" customWidth="1"/>
    <col min="11266" max="11266" width="6" customWidth="1"/>
    <col min="11267" max="11267" width="22.140625" customWidth="1"/>
    <col min="11268" max="11268" width="17.5703125" customWidth="1"/>
    <col min="11269" max="11272" width="5.7109375" customWidth="1"/>
    <col min="11273" max="11273" width="9.7109375" customWidth="1"/>
    <col min="11274" max="11274" width="7.5703125" customWidth="1"/>
    <col min="11275" max="11275" width="7.85546875" customWidth="1"/>
    <col min="11521" max="11521" width="6.140625" customWidth="1"/>
    <col min="11522" max="11522" width="6" customWidth="1"/>
    <col min="11523" max="11523" width="22.140625" customWidth="1"/>
    <col min="11524" max="11524" width="17.5703125" customWidth="1"/>
    <col min="11525" max="11528" width="5.7109375" customWidth="1"/>
    <col min="11529" max="11529" width="9.7109375" customWidth="1"/>
    <col min="11530" max="11530" width="7.5703125" customWidth="1"/>
    <col min="11531" max="11531" width="7.85546875" customWidth="1"/>
    <col min="11777" max="11777" width="6.140625" customWidth="1"/>
    <col min="11778" max="11778" width="6" customWidth="1"/>
    <col min="11779" max="11779" width="22.140625" customWidth="1"/>
    <col min="11780" max="11780" width="17.5703125" customWidth="1"/>
    <col min="11781" max="11784" width="5.7109375" customWidth="1"/>
    <col min="11785" max="11785" width="9.7109375" customWidth="1"/>
    <col min="11786" max="11786" width="7.5703125" customWidth="1"/>
    <col min="11787" max="11787" width="7.85546875" customWidth="1"/>
    <col min="12033" max="12033" width="6.140625" customWidth="1"/>
    <col min="12034" max="12034" width="6" customWidth="1"/>
    <col min="12035" max="12035" width="22.140625" customWidth="1"/>
    <col min="12036" max="12036" width="17.5703125" customWidth="1"/>
    <col min="12037" max="12040" width="5.7109375" customWidth="1"/>
    <col min="12041" max="12041" width="9.7109375" customWidth="1"/>
    <col min="12042" max="12042" width="7.5703125" customWidth="1"/>
    <col min="12043" max="12043" width="7.85546875" customWidth="1"/>
    <col min="12289" max="12289" width="6.140625" customWidth="1"/>
    <col min="12290" max="12290" width="6" customWidth="1"/>
    <col min="12291" max="12291" width="22.140625" customWidth="1"/>
    <col min="12292" max="12292" width="17.5703125" customWidth="1"/>
    <col min="12293" max="12296" width="5.7109375" customWidth="1"/>
    <col min="12297" max="12297" width="9.7109375" customWidth="1"/>
    <col min="12298" max="12298" width="7.5703125" customWidth="1"/>
    <col min="12299" max="12299" width="7.85546875" customWidth="1"/>
    <col min="12545" max="12545" width="6.140625" customWidth="1"/>
    <col min="12546" max="12546" width="6" customWidth="1"/>
    <col min="12547" max="12547" width="22.140625" customWidth="1"/>
    <col min="12548" max="12548" width="17.5703125" customWidth="1"/>
    <col min="12549" max="12552" width="5.7109375" customWidth="1"/>
    <col min="12553" max="12553" width="9.7109375" customWidth="1"/>
    <col min="12554" max="12554" width="7.5703125" customWidth="1"/>
    <col min="12555" max="12555" width="7.85546875" customWidth="1"/>
    <col min="12801" max="12801" width="6.140625" customWidth="1"/>
    <col min="12802" max="12802" width="6" customWidth="1"/>
    <col min="12803" max="12803" width="22.140625" customWidth="1"/>
    <col min="12804" max="12804" width="17.5703125" customWidth="1"/>
    <col min="12805" max="12808" width="5.7109375" customWidth="1"/>
    <col min="12809" max="12809" width="9.7109375" customWidth="1"/>
    <col min="12810" max="12810" width="7.5703125" customWidth="1"/>
    <col min="12811" max="12811" width="7.85546875" customWidth="1"/>
    <col min="13057" max="13057" width="6.140625" customWidth="1"/>
    <col min="13058" max="13058" width="6" customWidth="1"/>
    <col min="13059" max="13059" width="22.140625" customWidth="1"/>
    <col min="13060" max="13060" width="17.5703125" customWidth="1"/>
    <col min="13061" max="13064" width="5.7109375" customWidth="1"/>
    <col min="13065" max="13065" width="9.7109375" customWidth="1"/>
    <col min="13066" max="13066" width="7.5703125" customWidth="1"/>
    <col min="13067" max="13067" width="7.85546875" customWidth="1"/>
    <col min="13313" max="13313" width="6.140625" customWidth="1"/>
    <col min="13314" max="13314" width="6" customWidth="1"/>
    <col min="13315" max="13315" width="22.140625" customWidth="1"/>
    <col min="13316" max="13316" width="17.5703125" customWidth="1"/>
    <col min="13317" max="13320" width="5.7109375" customWidth="1"/>
    <col min="13321" max="13321" width="9.7109375" customWidth="1"/>
    <col min="13322" max="13322" width="7.5703125" customWidth="1"/>
    <col min="13323" max="13323" width="7.85546875" customWidth="1"/>
    <col min="13569" max="13569" width="6.140625" customWidth="1"/>
    <col min="13570" max="13570" width="6" customWidth="1"/>
    <col min="13571" max="13571" width="22.140625" customWidth="1"/>
    <col min="13572" max="13572" width="17.5703125" customWidth="1"/>
    <col min="13573" max="13576" width="5.7109375" customWidth="1"/>
    <col min="13577" max="13577" width="9.7109375" customWidth="1"/>
    <col min="13578" max="13578" width="7.5703125" customWidth="1"/>
    <col min="13579" max="13579" width="7.85546875" customWidth="1"/>
    <col min="13825" max="13825" width="6.140625" customWidth="1"/>
    <col min="13826" max="13826" width="6" customWidth="1"/>
    <col min="13827" max="13827" width="22.140625" customWidth="1"/>
    <col min="13828" max="13828" width="17.5703125" customWidth="1"/>
    <col min="13829" max="13832" width="5.7109375" customWidth="1"/>
    <col min="13833" max="13833" width="9.7109375" customWidth="1"/>
    <col min="13834" max="13834" width="7.5703125" customWidth="1"/>
    <col min="13835" max="13835" width="7.85546875" customWidth="1"/>
    <col min="14081" max="14081" width="6.140625" customWidth="1"/>
    <col min="14082" max="14082" width="6" customWidth="1"/>
    <col min="14083" max="14083" width="22.140625" customWidth="1"/>
    <col min="14084" max="14084" width="17.5703125" customWidth="1"/>
    <col min="14085" max="14088" width="5.7109375" customWidth="1"/>
    <col min="14089" max="14089" width="9.7109375" customWidth="1"/>
    <col min="14090" max="14090" width="7.5703125" customWidth="1"/>
    <col min="14091" max="14091" width="7.85546875" customWidth="1"/>
    <col min="14337" max="14337" width="6.140625" customWidth="1"/>
    <col min="14338" max="14338" width="6" customWidth="1"/>
    <col min="14339" max="14339" width="22.140625" customWidth="1"/>
    <col min="14340" max="14340" width="17.5703125" customWidth="1"/>
    <col min="14341" max="14344" width="5.7109375" customWidth="1"/>
    <col min="14345" max="14345" width="9.7109375" customWidth="1"/>
    <col min="14346" max="14346" width="7.5703125" customWidth="1"/>
    <col min="14347" max="14347" width="7.85546875" customWidth="1"/>
    <col min="14593" max="14593" width="6.140625" customWidth="1"/>
    <col min="14594" max="14594" width="6" customWidth="1"/>
    <col min="14595" max="14595" width="22.140625" customWidth="1"/>
    <col min="14596" max="14596" width="17.5703125" customWidth="1"/>
    <col min="14597" max="14600" width="5.7109375" customWidth="1"/>
    <col min="14601" max="14601" width="9.7109375" customWidth="1"/>
    <col min="14602" max="14602" width="7.5703125" customWidth="1"/>
    <col min="14603" max="14603" width="7.85546875" customWidth="1"/>
    <col min="14849" max="14849" width="6.140625" customWidth="1"/>
    <col min="14850" max="14850" width="6" customWidth="1"/>
    <col min="14851" max="14851" width="22.140625" customWidth="1"/>
    <col min="14852" max="14852" width="17.5703125" customWidth="1"/>
    <col min="14853" max="14856" width="5.7109375" customWidth="1"/>
    <col min="14857" max="14857" width="9.7109375" customWidth="1"/>
    <col min="14858" max="14858" width="7.5703125" customWidth="1"/>
    <col min="14859" max="14859" width="7.85546875" customWidth="1"/>
    <col min="15105" max="15105" width="6.140625" customWidth="1"/>
    <col min="15106" max="15106" width="6" customWidth="1"/>
    <col min="15107" max="15107" width="22.140625" customWidth="1"/>
    <col min="15108" max="15108" width="17.5703125" customWidth="1"/>
    <col min="15109" max="15112" width="5.7109375" customWidth="1"/>
    <col min="15113" max="15113" width="9.7109375" customWidth="1"/>
    <col min="15114" max="15114" width="7.5703125" customWidth="1"/>
    <col min="15115" max="15115" width="7.85546875" customWidth="1"/>
    <col min="15361" max="15361" width="6.140625" customWidth="1"/>
    <col min="15362" max="15362" width="6" customWidth="1"/>
    <col min="15363" max="15363" width="22.140625" customWidth="1"/>
    <col min="15364" max="15364" width="17.5703125" customWidth="1"/>
    <col min="15365" max="15368" width="5.7109375" customWidth="1"/>
    <col min="15369" max="15369" width="9.7109375" customWidth="1"/>
    <col min="15370" max="15370" width="7.5703125" customWidth="1"/>
    <col min="15371" max="15371" width="7.85546875" customWidth="1"/>
    <col min="15617" max="15617" width="6.140625" customWidth="1"/>
    <col min="15618" max="15618" width="6" customWidth="1"/>
    <col min="15619" max="15619" width="22.140625" customWidth="1"/>
    <col min="15620" max="15620" width="17.5703125" customWidth="1"/>
    <col min="15621" max="15624" width="5.7109375" customWidth="1"/>
    <col min="15625" max="15625" width="9.7109375" customWidth="1"/>
    <col min="15626" max="15626" width="7.5703125" customWidth="1"/>
    <col min="15627" max="15627" width="7.85546875" customWidth="1"/>
    <col min="15873" max="15873" width="6.140625" customWidth="1"/>
    <col min="15874" max="15874" width="6" customWidth="1"/>
    <col min="15875" max="15875" width="22.140625" customWidth="1"/>
    <col min="15876" max="15876" width="17.5703125" customWidth="1"/>
    <col min="15877" max="15880" width="5.7109375" customWidth="1"/>
    <col min="15881" max="15881" width="9.7109375" customWidth="1"/>
    <col min="15882" max="15882" width="7.5703125" customWidth="1"/>
    <col min="15883" max="15883" width="7.85546875" customWidth="1"/>
    <col min="16129" max="16129" width="6.140625" customWidth="1"/>
    <col min="16130" max="16130" width="6" customWidth="1"/>
    <col min="16131" max="16131" width="22.140625" customWidth="1"/>
    <col min="16132" max="16132" width="17.5703125" customWidth="1"/>
    <col min="16133" max="16136" width="5.7109375" customWidth="1"/>
    <col min="16137" max="16137" width="9.7109375" customWidth="1"/>
    <col min="16138" max="16138" width="7.5703125" customWidth="1"/>
    <col min="16139" max="16139" width="7.85546875" customWidth="1"/>
  </cols>
  <sheetData>
    <row r="1" spans="1:17" ht="18">
      <c r="B1" s="837" t="s">
        <v>0</v>
      </c>
      <c r="C1" s="837"/>
      <c r="D1" s="837"/>
      <c r="E1" s="837"/>
      <c r="F1" s="837"/>
      <c r="G1" s="837"/>
      <c r="H1" s="837"/>
      <c r="I1" s="837"/>
      <c r="J1" s="837"/>
      <c r="K1" s="837"/>
    </row>
    <row r="2" spans="1:17">
      <c r="B2" s="25"/>
    </row>
    <row r="3" spans="1:17" ht="15.75">
      <c r="A3" s="903" t="s">
        <v>2703</v>
      </c>
      <c r="B3" s="903"/>
      <c r="C3" s="903"/>
      <c r="D3" s="903"/>
      <c r="E3" s="903"/>
      <c r="F3" s="903"/>
      <c r="G3" s="903"/>
      <c r="H3" s="903"/>
      <c r="I3" s="903"/>
      <c r="J3" s="903"/>
      <c r="K3" s="903"/>
    </row>
    <row r="4" spans="1:17">
      <c r="B4" s="25"/>
    </row>
    <row r="5" spans="1:17">
      <c r="B5" s="25"/>
      <c r="C5" s="42" t="s">
        <v>321</v>
      </c>
    </row>
    <row r="6" spans="1:17">
      <c r="B6" s="25"/>
    </row>
    <row r="7" spans="1:17" ht="15" customHeight="1">
      <c r="A7" s="283"/>
      <c r="B7" s="968" t="s">
        <v>333</v>
      </c>
      <c r="C7" s="969"/>
      <c r="D7" s="830" t="s">
        <v>334</v>
      </c>
      <c r="E7" s="830" t="s">
        <v>256</v>
      </c>
      <c r="F7" s="830"/>
      <c r="G7" s="830"/>
      <c r="H7" s="830"/>
      <c r="I7" s="830" t="s">
        <v>335</v>
      </c>
      <c r="J7" s="882" t="s">
        <v>1649</v>
      </c>
      <c r="K7" s="831" t="s">
        <v>1650</v>
      </c>
    </row>
    <row r="8" spans="1:17" ht="12.75" customHeight="1">
      <c r="A8" s="283"/>
      <c r="B8" s="968"/>
      <c r="C8" s="969"/>
      <c r="D8" s="854"/>
      <c r="E8" s="17" t="s">
        <v>259</v>
      </c>
      <c r="F8" s="17" t="s">
        <v>260</v>
      </c>
      <c r="G8" s="17" t="s">
        <v>261</v>
      </c>
      <c r="H8" s="17" t="s">
        <v>262</v>
      </c>
      <c r="I8" s="854"/>
      <c r="J8" s="882"/>
      <c r="K8" s="831"/>
    </row>
    <row r="9" spans="1:17" ht="14.1" customHeight="1">
      <c r="A9" s="967" t="s">
        <v>1651</v>
      </c>
      <c r="B9" s="284">
        <v>361</v>
      </c>
      <c r="C9" s="285" t="s">
        <v>1652</v>
      </c>
      <c r="D9" s="286"/>
      <c r="E9" s="286"/>
      <c r="F9" s="286"/>
      <c r="G9" s="286"/>
      <c r="H9" s="286"/>
      <c r="I9" s="286"/>
      <c r="J9" s="286"/>
      <c r="K9" s="287"/>
      <c r="P9" t="s">
        <v>239</v>
      </c>
      <c r="Q9" t="s">
        <v>240</v>
      </c>
    </row>
    <row r="10" spans="1:17" ht="14.1" customHeight="1">
      <c r="A10" s="965"/>
      <c r="B10" s="288"/>
      <c r="C10" s="289" t="s">
        <v>1653</v>
      </c>
      <c r="D10" s="290" t="s">
        <v>1654</v>
      </c>
      <c r="E10" s="291"/>
      <c r="F10" s="292" t="s">
        <v>338</v>
      </c>
      <c r="G10" s="291"/>
      <c r="H10" s="291"/>
      <c r="I10" s="293" t="s">
        <v>356</v>
      </c>
      <c r="J10" s="294">
        <v>33</v>
      </c>
      <c r="K10" s="295">
        <v>30</v>
      </c>
      <c r="P10" s="296"/>
      <c r="Q10" s="7"/>
    </row>
    <row r="11" spans="1:17" ht="14.1" customHeight="1">
      <c r="A11" s="965"/>
      <c r="B11" s="288"/>
      <c r="C11" s="289" t="s">
        <v>1655</v>
      </c>
      <c r="D11" s="290" t="s">
        <v>1656</v>
      </c>
      <c r="E11" s="291"/>
      <c r="F11" s="292"/>
      <c r="G11" s="292" t="s">
        <v>338</v>
      </c>
      <c r="H11" s="291"/>
      <c r="I11" s="297" t="s">
        <v>1127</v>
      </c>
      <c r="J11" s="298">
        <v>0.73274596182085172</v>
      </c>
      <c r="K11" s="299">
        <v>0.18318649045521293</v>
      </c>
      <c r="P11" s="296"/>
      <c r="Q11" s="7"/>
    </row>
    <row r="12" spans="1:17" ht="14.1" customHeight="1">
      <c r="A12" s="965"/>
      <c r="B12" s="288"/>
      <c r="C12" s="289" t="s">
        <v>1657</v>
      </c>
      <c r="D12" s="290" t="s">
        <v>1656</v>
      </c>
      <c r="E12" s="291"/>
      <c r="F12" s="292"/>
      <c r="G12" s="292" t="s">
        <v>338</v>
      </c>
      <c r="H12" s="291"/>
      <c r="I12" s="297" t="s">
        <v>1127</v>
      </c>
      <c r="J12" s="298">
        <v>0.74743024963289273</v>
      </c>
      <c r="K12" s="299">
        <v>0.18685756240822318</v>
      </c>
      <c r="P12" s="296"/>
      <c r="Q12" s="7"/>
    </row>
    <row r="13" spans="1:17" ht="14.1" customHeight="1">
      <c r="A13" s="965"/>
      <c r="B13" s="288"/>
      <c r="C13" s="289" t="s">
        <v>1658</v>
      </c>
      <c r="D13" s="290" t="s">
        <v>1656</v>
      </c>
      <c r="E13" s="291"/>
      <c r="F13" s="292"/>
      <c r="G13" s="292" t="s">
        <v>338</v>
      </c>
      <c r="H13" s="291"/>
      <c r="I13" s="297" t="s">
        <v>1127</v>
      </c>
      <c r="J13" s="298">
        <v>2.1292217327459615</v>
      </c>
      <c r="K13" s="299">
        <v>0.53230543318649037</v>
      </c>
      <c r="P13" s="296"/>
      <c r="Q13" s="7"/>
    </row>
    <row r="14" spans="1:17" ht="14.1" customHeight="1">
      <c r="A14" s="965"/>
      <c r="B14" s="300"/>
      <c r="C14" s="301"/>
      <c r="D14" s="302"/>
      <c r="E14" s="303"/>
      <c r="F14" s="304">
        <v>1</v>
      </c>
      <c r="G14" s="304">
        <v>3</v>
      </c>
      <c r="H14" s="305"/>
      <c r="I14" s="306"/>
      <c r="J14" s="307">
        <f>SUM(J10:J13)</f>
        <v>36.609397944199706</v>
      </c>
      <c r="K14" s="308">
        <f>SUM(K10:K13)</f>
        <v>30.902349486049928</v>
      </c>
      <c r="P14" s="296"/>
      <c r="Q14" s="7"/>
    </row>
    <row r="15" spans="1:17" ht="14.1" customHeight="1">
      <c r="A15" s="965"/>
      <c r="B15" s="284">
        <v>362</v>
      </c>
      <c r="C15" s="285" t="s">
        <v>1659</v>
      </c>
      <c r="D15" s="286"/>
      <c r="E15" s="286"/>
      <c r="F15" s="286"/>
      <c r="G15" s="286"/>
      <c r="H15" s="286"/>
      <c r="I15" s="286"/>
      <c r="J15" s="286"/>
      <c r="K15" s="287"/>
      <c r="P15" s="296"/>
      <c r="Q15" s="7"/>
    </row>
    <row r="16" spans="1:17" ht="14.1" customHeight="1">
      <c r="A16" s="965"/>
      <c r="B16" s="309"/>
      <c r="C16" s="310" t="s">
        <v>1660</v>
      </c>
      <c r="D16" s="311" t="s">
        <v>1661</v>
      </c>
      <c r="E16" s="312"/>
      <c r="F16" s="292"/>
      <c r="G16" s="292" t="s">
        <v>338</v>
      </c>
      <c r="H16" s="312"/>
      <c r="I16" s="313" t="s">
        <v>1127</v>
      </c>
      <c r="J16" s="314">
        <v>0.60205580029368566</v>
      </c>
      <c r="K16" s="315">
        <v>0.15051395007342142</v>
      </c>
    </row>
    <row r="17" spans="1:17" ht="14.1" customHeight="1">
      <c r="A17" s="965"/>
      <c r="B17" s="316"/>
      <c r="C17" s="310" t="s">
        <v>1662</v>
      </c>
      <c r="D17" s="311" t="s">
        <v>1661</v>
      </c>
      <c r="E17" s="312"/>
      <c r="F17" s="292"/>
      <c r="G17" s="292" t="s">
        <v>338</v>
      </c>
      <c r="H17" s="312"/>
      <c r="I17" s="313" t="s">
        <v>1127</v>
      </c>
      <c r="J17" s="314">
        <v>0.61674008810572689</v>
      </c>
      <c r="K17" s="315">
        <v>0.15418502202643172</v>
      </c>
    </row>
    <row r="18" spans="1:17" ht="14.1" customHeight="1">
      <c r="A18" s="965"/>
      <c r="B18" s="316"/>
      <c r="C18" s="310" t="s">
        <v>1663</v>
      </c>
      <c r="D18" s="311" t="s">
        <v>1661</v>
      </c>
      <c r="E18" s="312"/>
      <c r="F18" s="312"/>
      <c r="G18" s="292" t="s">
        <v>338</v>
      </c>
      <c r="H18" s="312"/>
      <c r="I18" s="313" t="s">
        <v>1127</v>
      </c>
      <c r="J18" s="314">
        <v>0.92217327459618204</v>
      </c>
      <c r="K18" s="315">
        <v>0.23054331864904551</v>
      </c>
    </row>
    <row r="19" spans="1:17" ht="14.1" customHeight="1">
      <c r="A19" s="965"/>
      <c r="B19" s="316"/>
      <c r="C19" s="310" t="s">
        <v>1664</v>
      </c>
      <c r="D19" s="311" t="s">
        <v>1661</v>
      </c>
      <c r="E19" s="312"/>
      <c r="F19" s="312"/>
      <c r="G19" s="292" t="s">
        <v>338</v>
      </c>
      <c r="H19" s="312"/>
      <c r="I19" s="313" t="s">
        <v>1127</v>
      </c>
      <c r="J19" s="314">
        <v>1.5345080763582963</v>
      </c>
      <c r="K19" s="315">
        <v>0.38362701908957403</v>
      </c>
    </row>
    <row r="20" spans="1:17" ht="14.1" customHeight="1">
      <c r="A20" s="965"/>
      <c r="B20" s="316"/>
      <c r="C20" s="310" t="s">
        <v>972</v>
      </c>
      <c r="D20" s="311" t="s">
        <v>1661</v>
      </c>
      <c r="E20" s="312"/>
      <c r="F20" s="312"/>
      <c r="G20" s="292" t="s">
        <v>338</v>
      </c>
      <c r="H20" s="312"/>
      <c r="I20" s="313" t="s">
        <v>1127</v>
      </c>
      <c r="J20" s="314">
        <v>8.4434654919236429</v>
      </c>
      <c r="K20" s="315">
        <v>2.1108663729809107</v>
      </c>
    </row>
    <row r="21" spans="1:17" ht="14.1" customHeight="1">
      <c r="A21" s="965"/>
      <c r="B21" s="300"/>
      <c r="C21" s="301"/>
      <c r="D21" s="302"/>
      <c r="E21" s="303"/>
      <c r="F21" s="304">
        <v>0</v>
      </c>
      <c r="G21" s="304">
        <v>5</v>
      </c>
      <c r="H21" s="305"/>
      <c r="I21" s="306"/>
      <c r="J21" s="307">
        <f>SUM(J16:J20)</f>
        <v>12.118942731277533</v>
      </c>
      <c r="K21" s="308">
        <f>SUM(K16:K20)</f>
        <v>3.0297356828193833</v>
      </c>
    </row>
    <row r="22" spans="1:17" ht="14.1" customHeight="1">
      <c r="A22" s="965"/>
      <c r="B22" s="284">
        <v>363</v>
      </c>
      <c r="C22" s="285" t="s">
        <v>1665</v>
      </c>
      <c r="D22" s="286"/>
      <c r="E22" s="286"/>
      <c r="F22" s="286"/>
      <c r="G22" s="286"/>
      <c r="H22" s="286"/>
      <c r="I22" s="286"/>
      <c r="J22" s="286"/>
      <c r="K22" s="287"/>
    </row>
    <row r="23" spans="1:17" ht="14.1" customHeight="1">
      <c r="A23" s="965"/>
      <c r="B23" s="309"/>
      <c r="C23" s="310" t="s">
        <v>494</v>
      </c>
      <c r="D23" s="311" t="s">
        <v>1666</v>
      </c>
      <c r="E23" s="312"/>
      <c r="F23" s="292" t="s">
        <v>338</v>
      </c>
      <c r="G23" s="312"/>
      <c r="H23" s="312"/>
      <c r="I23" s="293" t="s">
        <v>356</v>
      </c>
      <c r="J23" s="294">
        <v>22</v>
      </c>
      <c r="K23" s="295">
        <v>15</v>
      </c>
    </row>
    <row r="24" spans="1:17" ht="14.1" customHeight="1">
      <c r="A24" s="965"/>
      <c r="B24" s="288"/>
      <c r="C24" s="310" t="s">
        <v>1667</v>
      </c>
      <c r="D24" s="311" t="s">
        <v>1666</v>
      </c>
      <c r="E24" s="312"/>
      <c r="F24" s="292" t="s">
        <v>338</v>
      </c>
      <c r="G24" s="312"/>
      <c r="H24" s="312"/>
      <c r="I24" s="293" t="s">
        <v>356</v>
      </c>
      <c r="J24" s="294">
        <v>59</v>
      </c>
      <c r="K24" s="295">
        <v>29.5</v>
      </c>
      <c r="O24" t="s">
        <v>356</v>
      </c>
      <c r="P24">
        <v>22</v>
      </c>
      <c r="Q24">
        <v>15</v>
      </c>
    </row>
    <row r="25" spans="1:17" ht="14.1" customHeight="1">
      <c r="A25" s="965"/>
      <c r="B25" s="288"/>
      <c r="C25" s="310" t="s">
        <v>1668</v>
      </c>
      <c r="D25" s="311" t="s">
        <v>1669</v>
      </c>
      <c r="E25" s="312"/>
      <c r="F25" s="292"/>
      <c r="G25" s="292" t="s">
        <v>338</v>
      </c>
      <c r="H25" s="312"/>
      <c r="I25" s="313" t="s">
        <v>1127</v>
      </c>
      <c r="J25" s="314">
        <v>4.4375917767988247</v>
      </c>
      <c r="K25" s="315">
        <v>1.1093979441997062</v>
      </c>
    </row>
    <row r="26" spans="1:17" ht="14.1" customHeight="1">
      <c r="A26" s="965"/>
      <c r="B26" s="288"/>
      <c r="C26" s="310" t="s">
        <v>1670</v>
      </c>
      <c r="D26" s="311" t="s">
        <v>1669</v>
      </c>
      <c r="E26" s="312"/>
      <c r="F26" s="292"/>
      <c r="G26" s="292" t="s">
        <v>338</v>
      </c>
      <c r="H26" s="312"/>
      <c r="I26" s="313" t="s">
        <v>1127</v>
      </c>
      <c r="J26" s="314">
        <v>3.1424375917767984</v>
      </c>
      <c r="K26" s="315">
        <v>0.78560939794419971</v>
      </c>
    </row>
    <row r="27" spans="1:17" ht="14.1" customHeight="1">
      <c r="A27" s="965"/>
      <c r="B27" s="288"/>
      <c r="C27" s="310" t="s">
        <v>1671</v>
      </c>
      <c r="D27" s="311" t="s">
        <v>1669</v>
      </c>
      <c r="E27" s="312"/>
      <c r="F27" s="292"/>
      <c r="G27" s="292" t="s">
        <v>338</v>
      </c>
      <c r="H27" s="312"/>
      <c r="I27" s="313" t="s">
        <v>1127</v>
      </c>
      <c r="J27" s="314">
        <v>5.7650513950073421</v>
      </c>
      <c r="K27" s="315">
        <v>1.4412628487518355</v>
      </c>
      <c r="O27" t="s">
        <v>356</v>
      </c>
      <c r="P27">
        <v>59</v>
      </c>
      <c r="Q27">
        <v>29.5</v>
      </c>
    </row>
    <row r="28" spans="1:17" ht="14.1" customHeight="1">
      <c r="A28" s="965"/>
      <c r="B28" s="288"/>
      <c r="C28" s="310" t="s">
        <v>1672</v>
      </c>
      <c r="D28" s="311" t="s">
        <v>1669</v>
      </c>
      <c r="E28" s="312"/>
      <c r="F28" s="292"/>
      <c r="G28" s="292" t="s">
        <v>338</v>
      </c>
      <c r="H28" s="312"/>
      <c r="I28" s="313" t="s">
        <v>1127</v>
      </c>
      <c r="J28" s="314">
        <v>0.44933920704845814</v>
      </c>
      <c r="K28" s="315">
        <v>0.11233480176211455</v>
      </c>
    </row>
    <row r="29" spans="1:17" ht="14.1" customHeight="1">
      <c r="A29" s="965"/>
      <c r="B29" s="288"/>
      <c r="C29" s="310" t="s">
        <v>1673</v>
      </c>
      <c r="D29" s="311" t="s">
        <v>1669</v>
      </c>
      <c r="E29" s="312"/>
      <c r="F29" s="292"/>
      <c r="G29" s="292" t="s">
        <v>338</v>
      </c>
      <c r="H29" s="312"/>
      <c r="I29" s="313" t="s">
        <v>1127</v>
      </c>
      <c r="J29" s="314">
        <v>0.73715124816446387</v>
      </c>
      <c r="K29" s="315">
        <v>0.18428781204111597</v>
      </c>
    </row>
    <row r="30" spans="1:17" ht="14.1" customHeight="1">
      <c r="A30" s="965"/>
      <c r="B30" s="288"/>
      <c r="C30" s="310" t="s">
        <v>1674</v>
      </c>
      <c r="D30" s="311" t="s">
        <v>1669</v>
      </c>
      <c r="E30" s="312"/>
      <c r="F30" s="292"/>
      <c r="G30" s="292" t="s">
        <v>338</v>
      </c>
      <c r="H30" s="312"/>
      <c r="I30" s="313" t="s">
        <v>1127</v>
      </c>
      <c r="J30" s="314">
        <v>1.2408223201174742</v>
      </c>
      <c r="K30" s="315">
        <v>0.31020558002936854</v>
      </c>
    </row>
    <row r="31" spans="1:17" ht="14.1" customHeight="1">
      <c r="A31" s="965"/>
      <c r="B31" s="288"/>
      <c r="C31" s="310" t="s">
        <v>1675</v>
      </c>
      <c r="D31" s="311" t="s">
        <v>1669</v>
      </c>
      <c r="E31" s="312"/>
      <c r="F31" s="292"/>
      <c r="G31" s="292" t="s">
        <v>338</v>
      </c>
      <c r="H31" s="312"/>
      <c r="I31" s="313" t="s">
        <v>1127</v>
      </c>
      <c r="J31" s="314">
        <v>0.88839941262848754</v>
      </c>
      <c r="K31" s="315">
        <v>0.22209985315712188</v>
      </c>
    </row>
    <row r="32" spans="1:17" ht="14.1" customHeight="1">
      <c r="A32" s="965"/>
      <c r="B32" s="288"/>
      <c r="C32" s="310" t="s">
        <v>1676</v>
      </c>
      <c r="D32" s="311" t="s">
        <v>1669</v>
      </c>
      <c r="E32" s="312"/>
      <c r="F32" s="292"/>
      <c r="G32" s="292" t="s">
        <v>338</v>
      </c>
      <c r="H32" s="312"/>
      <c r="I32" s="313" t="s">
        <v>1127</v>
      </c>
      <c r="J32" s="314">
        <v>1.3935389133627021</v>
      </c>
      <c r="K32" s="315">
        <v>0.34838472834067552</v>
      </c>
    </row>
    <row r="33" spans="1:17" ht="14.1" customHeight="1">
      <c r="A33" s="965"/>
      <c r="B33" s="288"/>
      <c r="C33" s="310" t="s">
        <v>1677</v>
      </c>
      <c r="D33" s="311" t="s">
        <v>1669</v>
      </c>
      <c r="E33" s="312"/>
      <c r="F33" s="292"/>
      <c r="G33" s="292" t="s">
        <v>338</v>
      </c>
      <c r="H33" s="312"/>
      <c r="I33" s="313" t="s">
        <v>1127</v>
      </c>
      <c r="J33" s="314">
        <v>0.53303964757709255</v>
      </c>
      <c r="K33" s="315">
        <v>0.13325991189427314</v>
      </c>
    </row>
    <row r="34" spans="1:17" ht="14.1" customHeight="1">
      <c r="A34" s="965"/>
      <c r="B34" s="300"/>
      <c r="C34" s="301"/>
      <c r="D34" s="302"/>
      <c r="E34" s="303"/>
      <c r="F34" s="304">
        <v>2</v>
      </c>
      <c r="G34" s="304">
        <v>9</v>
      </c>
      <c r="H34" s="305"/>
      <c r="I34" s="306"/>
      <c r="J34" s="307">
        <f>SUM(J23:J33)</f>
        <v>99.587371512481653</v>
      </c>
      <c r="K34" s="308">
        <f>SUM(K23:K33)</f>
        <v>49.14684287812041</v>
      </c>
    </row>
    <row r="35" spans="1:17" ht="14.1" customHeight="1">
      <c r="A35" s="965"/>
      <c r="B35" s="284">
        <v>364</v>
      </c>
      <c r="C35" s="285" t="s">
        <v>1678</v>
      </c>
      <c r="D35" s="286"/>
      <c r="E35" s="286"/>
      <c r="F35" s="286"/>
      <c r="G35" s="286"/>
      <c r="H35" s="286"/>
      <c r="I35" s="286"/>
      <c r="J35" s="286"/>
      <c r="K35" s="287"/>
      <c r="O35">
        <v>365</v>
      </c>
      <c r="P35" t="s">
        <v>241</v>
      </c>
      <c r="Q35" t="s">
        <v>242</v>
      </c>
    </row>
    <row r="36" spans="1:17" ht="14.1" customHeight="1">
      <c r="A36" s="965"/>
      <c r="B36" s="309"/>
      <c r="C36" s="310" t="s">
        <v>1679</v>
      </c>
      <c r="D36" s="311" t="s">
        <v>1680</v>
      </c>
      <c r="E36" s="312"/>
      <c r="F36" s="292" t="s">
        <v>338</v>
      </c>
      <c r="G36" s="312"/>
      <c r="H36" s="312"/>
      <c r="I36" s="317" t="s">
        <v>349</v>
      </c>
      <c r="J36" s="314">
        <v>57</v>
      </c>
      <c r="K36" s="315">
        <v>28</v>
      </c>
    </row>
    <row r="37" spans="1:17" ht="14.1" customHeight="1">
      <c r="A37" s="965"/>
      <c r="B37" s="309"/>
      <c r="C37" s="310" t="s">
        <v>1681</v>
      </c>
      <c r="D37" s="311" t="s">
        <v>1682</v>
      </c>
      <c r="E37" s="312"/>
      <c r="F37" s="312"/>
      <c r="G37" s="292" t="s">
        <v>338</v>
      </c>
      <c r="H37" s="312"/>
      <c r="I37" s="313" t="s">
        <v>1127</v>
      </c>
      <c r="J37" s="314">
        <v>0.33773861967694563</v>
      </c>
      <c r="K37" s="315">
        <v>8.4434654919236407E-2</v>
      </c>
    </row>
    <row r="38" spans="1:17" ht="14.1" customHeight="1">
      <c r="A38" s="965"/>
      <c r="B38" s="309"/>
      <c r="C38" s="310" t="s">
        <v>1683</v>
      </c>
      <c r="D38" s="311" t="s">
        <v>1682</v>
      </c>
      <c r="E38" s="312"/>
      <c r="F38" s="312"/>
      <c r="G38" s="292" t="s">
        <v>338</v>
      </c>
      <c r="H38" s="312"/>
      <c r="I38" s="313" t="s">
        <v>1127</v>
      </c>
      <c r="J38" s="314">
        <v>1.5051395007342143</v>
      </c>
      <c r="K38" s="315">
        <v>0.37628487518355358</v>
      </c>
    </row>
    <row r="39" spans="1:17" ht="14.1" customHeight="1">
      <c r="A39" s="965"/>
      <c r="B39" s="300"/>
      <c r="C39" s="301"/>
      <c r="D39" s="302"/>
      <c r="E39" s="303"/>
      <c r="F39" s="304">
        <v>1</v>
      </c>
      <c r="G39" s="304">
        <v>2</v>
      </c>
      <c r="H39" s="305"/>
      <c r="I39" s="306"/>
      <c r="J39" s="307">
        <f>SUM(J36:J38)</f>
        <v>58.842878120411164</v>
      </c>
      <c r="K39" s="308">
        <f>SUM(K36:K38)</f>
        <v>28.460719530102789</v>
      </c>
    </row>
    <row r="40" spans="1:17" ht="14.1" customHeight="1">
      <c r="A40" s="965"/>
      <c r="B40" s="284">
        <v>365</v>
      </c>
      <c r="C40" s="285" t="s">
        <v>1684</v>
      </c>
      <c r="D40" s="286"/>
      <c r="E40" s="286"/>
      <c r="F40" s="286"/>
      <c r="G40" s="286"/>
      <c r="H40" s="286"/>
      <c r="I40" s="286"/>
      <c r="J40" s="286"/>
      <c r="K40" s="287"/>
    </row>
    <row r="41" spans="1:17" ht="14.1" customHeight="1">
      <c r="A41" s="965"/>
      <c r="B41" s="309"/>
      <c r="C41" s="311" t="s">
        <v>1685</v>
      </c>
      <c r="D41" s="311" t="s">
        <v>1686</v>
      </c>
      <c r="E41" s="312"/>
      <c r="F41" s="312"/>
      <c r="G41" s="292" t="s">
        <v>338</v>
      </c>
      <c r="H41" s="312"/>
      <c r="I41" s="313" t="s">
        <v>1127</v>
      </c>
      <c r="J41" s="314">
        <v>13.251101321585903</v>
      </c>
      <c r="K41" s="315">
        <v>3.3127753303964753</v>
      </c>
    </row>
    <row r="42" spans="1:17" ht="14.1" customHeight="1">
      <c r="A42" s="965"/>
      <c r="B42" s="309"/>
      <c r="C42" s="311" t="s">
        <v>1687</v>
      </c>
      <c r="D42" s="311" t="s">
        <v>1686</v>
      </c>
      <c r="E42" s="312"/>
      <c r="F42" s="312"/>
      <c r="G42" s="292" t="s">
        <v>338</v>
      </c>
      <c r="H42" s="312"/>
      <c r="I42" s="313" t="s">
        <v>1127</v>
      </c>
      <c r="J42" s="314">
        <v>0.36270190895741555</v>
      </c>
      <c r="K42" s="315">
        <v>9.0675477239353888E-2</v>
      </c>
    </row>
    <row r="43" spans="1:17" ht="14.1" customHeight="1">
      <c r="A43" s="965"/>
      <c r="B43" s="309"/>
      <c r="C43" s="311" t="s">
        <v>1688</v>
      </c>
      <c r="D43" s="311" t="s">
        <v>1689</v>
      </c>
      <c r="E43" s="312"/>
      <c r="F43" s="292" t="s">
        <v>338</v>
      </c>
      <c r="G43" s="312"/>
      <c r="H43" s="312"/>
      <c r="I43" s="317" t="s">
        <v>349</v>
      </c>
      <c r="J43" s="314">
        <v>27</v>
      </c>
      <c r="K43" s="315">
        <v>4</v>
      </c>
    </row>
    <row r="44" spans="1:17" ht="14.1" customHeight="1">
      <c r="A44" s="965"/>
      <c r="B44" s="300"/>
      <c r="C44" s="301"/>
      <c r="D44" s="302"/>
      <c r="E44" s="303"/>
      <c r="F44" s="304">
        <v>1</v>
      </c>
      <c r="G44" s="304">
        <v>2</v>
      </c>
      <c r="H44" s="305"/>
      <c r="I44" s="306"/>
      <c r="J44" s="307">
        <f>SUM(J41:J43)</f>
        <v>40.613803230543319</v>
      </c>
      <c r="K44" s="308">
        <f>SUM(K41:K43)</f>
        <v>7.4034508076358296</v>
      </c>
    </row>
    <row r="45" spans="1:17" ht="14.1" customHeight="1" thickBot="1">
      <c r="A45" s="966"/>
      <c r="B45" s="318"/>
      <c r="C45" s="319"/>
      <c r="D45" s="320"/>
      <c r="E45" s="320"/>
      <c r="F45" s="321">
        <f>F44+F39+F34+F21+F14</f>
        <v>5</v>
      </c>
      <c r="G45" s="321">
        <f>G44+G39+G34+G21+G14</f>
        <v>21</v>
      </c>
      <c r="H45" s="322"/>
      <c r="I45" s="322"/>
      <c r="J45" s="323">
        <f>J44+J39+J34+J21+J14</f>
        <v>247.77239353891341</v>
      </c>
      <c r="K45" s="324">
        <f>K14+K21+K34+K39+K44</f>
        <v>118.94309838472834</v>
      </c>
    </row>
    <row r="46" spans="1:17" ht="14.1" customHeight="1">
      <c r="A46" s="964" t="s">
        <v>1690</v>
      </c>
      <c r="B46" s="325">
        <v>366</v>
      </c>
      <c r="C46" s="326" t="s">
        <v>1691</v>
      </c>
      <c r="D46" s="327"/>
      <c r="E46" s="327"/>
      <c r="F46" s="327"/>
      <c r="G46" s="327"/>
      <c r="H46" s="327"/>
      <c r="I46" s="327"/>
      <c r="J46" s="327"/>
      <c r="K46" s="328"/>
    </row>
    <row r="47" spans="1:17" ht="14.1" customHeight="1">
      <c r="A47" s="965"/>
      <c r="B47" s="329"/>
      <c r="C47" s="311" t="s">
        <v>494</v>
      </c>
      <c r="D47" s="311" t="s">
        <v>1692</v>
      </c>
      <c r="E47" s="312"/>
      <c r="F47" s="292" t="s">
        <v>338</v>
      </c>
      <c r="G47" s="312"/>
      <c r="H47" s="312"/>
      <c r="I47" s="313" t="s">
        <v>356</v>
      </c>
      <c r="J47" s="313">
        <v>310</v>
      </c>
      <c r="K47" s="330">
        <v>100</v>
      </c>
    </row>
    <row r="48" spans="1:17" ht="14.1" customHeight="1">
      <c r="A48" s="965"/>
      <c r="B48" s="329"/>
      <c r="C48" s="311" t="s">
        <v>1693</v>
      </c>
      <c r="D48" s="311" t="s">
        <v>1694</v>
      </c>
      <c r="E48" s="312"/>
      <c r="F48" s="312"/>
      <c r="G48" s="292" t="s">
        <v>338</v>
      </c>
      <c r="H48" s="312"/>
      <c r="I48" s="313" t="s">
        <v>1127</v>
      </c>
      <c r="J48" s="314">
        <v>0.58737151248164465</v>
      </c>
      <c r="K48" s="315">
        <v>0.14684287812041116</v>
      </c>
    </row>
    <row r="49" spans="1:11" ht="14.1" customHeight="1">
      <c r="A49" s="965"/>
      <c r="B49" s="300"/>
      <c r="C49" s="301"/>
      <c r="D49" s="302"/>
      <c r="E49" s="303"/>
      <c r="F49" s="304">
        <v>1</v>
      </c>
      <c r="G49" s="304">
        <v>1</v>
      </c>
      <c r="H49" s="305"/>
      <c r="I49" s="306"/>
      <c r="J49" s="307">
        <f>SUM(J47:J48)</f>
        <v>310.58737151248164</v>
      </c>
      <c r="K49" s="308">
        <f>SUM(K47:K48)</f>
        <v>100.14684287812041</v>
      </c>
    </row>
    <row r="50" spans="1:11" ht="14.1" customHeight="1">
      <c r="A50" s="965"/>
      <c r="B50" s="284">
        <v>367</v>
      </c>
      <c r="C50" s="285" t="s">
        <v>1695</v>
      </c>
      <c r="D50" s="286"/>
      <c r="E50" s="286"/>
      <c r="F50" s="286"/>
      <c r="G50" s="286"/>
      <c r="H50" s="286"/>
      <c r="I50" s="286"/>
      <c r="J50" s="286"/>
      <c r="K50" s="287"/>
    </row>
    <row r="51" spans="1:11" ht="14.1" customHeight="1">
      <c r="A51" s="965"/>
      <c r="B51" s="329"/>
      <c r="C51" s="311" t="s">
        <v>494</v>
      </c>
      <c r="D51" s="311" t="s">
        <v>1696</v>
      </c>
      <c r="E51" s="312"/>
      <c r="F51" s="292" t="s">
        <v>338</v>
      </c>
      <c r="G51" s="312"/>
      <c r="H51" s="312"/>
      <c r="I51" s="313" t="s">
        <v>356</v>
      </c>
      <c r="J51" s="313">
        <v>220</v>
      </c>
      <c r="K51" s="330">
        <v>220</v>
      </c>
    </row>
    <row r="52" spans="1:11" ht="14.1" customHeight="1">
      <c r="A52" s="965"/>
      <c r="B52" s="329"/>
      <c r="C52" s="311" t="s">
        <v>1697</v>
      </c>
      <c r="D52" s="311" t="s">
        <v>1696</v>
      </c>
      <c r="E52" s="312"/>
      <c r="F52" s="292" t="s">
        <v>338</v>
      </c>
      <c r="G52" s="312"/>
      <c r="H52" s="312"/>
      <c r="I52" s="313" t="s">
        <v>356</v>
      </c>
      <c r="J52" s="313">
        <v>80</v>
      </c>
      <c r="K52" s="330">
        <v>80</v>
      </c>
    </row>
    <row r="53" spans="1:11" ht="14.1" customHeight="1">
      <c r="A53" s="965"/>
      <c r="B53" s="300"/>
      <c r="C53" s="301"/>
      <c r="D53" s="302"/>
      <c r="E53" s="303"/>
      <c r="F53" s="304">
        <v>2</v>
      </c>
      <c r="G53" s="304">
        <v>0</v>
      </c>
      <c r="H53" s="305"/>
      <c r="I53" s="306"/>
      <c r="J53" s="307">
        <f>SUM(J51:J52)</f>
        <v>300</v>
      </c>
      <c r="K53" s="308">
        <f>SUM(K51:K52)</f>
        <v>300</v>
      </c>
    </row>
    <row r="54" spans="1:11" ht="14.1" customHeight="1">
      <c r="A54" s="965"/>
      <c r="B54" s="284">
        <v>368</v>
      </c>
      <c r="C54" s="285" t="s">
        <v>1698</v>
      </c>
      <c r="D54" s="286"/>
      <c r="E54" s="286"/>
      <c r="F54" s="286"/>
      <c r="G54" s="286"/>
      <c r="H54" s="286"/>
      <c r="I54" s="286"/>
      <c r="J54" s="286"/>
      <c r="K54" s="287"/>
    </row>
    <row r="55" spans="1:11" ht="14.1" customHeight="1">
      <c r="A55" s="965"/>
      <c r="B55" s="329"/>
      <c r="C55" s="311" t="s">
        <v>1699</v>
      </c>
      <c r="D55" s="311" t="s">
        <v>1700</v>
      </c>
      <c r="E55" s="312"/>
      <c r="F55" s="312"/>
      <c r="G55" s="292" t="s">
        <v>338</v>
      </c>
      <c r="H55" s="312"/>
      <c r="I55" s="313" t="s">
        <v>1127</v>
      </c>
      <c r="J55" s="314">
        <v>0.58737151248164465</v>
      </c>
      <c r="K55" s="315">
        <v>0.14684287812041116</v>
      </c>
    </row>
    <row r="56" spans="1:11" ht="14.1" customHeight="1">
      <c r="A56" s="965"/>
      <c r="B56" s="329"/>
      <c r="C56" s="311" t="s">
        <v>1701</v>
      </c>
      <c r="D56" s="311" t="s">
        <v>1702</v>
      </c>
      <c r="E56" s="312"/>
      <c r="F56" s="292" t="s">
        <v>338</v>
      </c>
      <c r="G56" s="312"/>
      <c r="H56" s="312"/>
      <c r="I56" s="313" t="s">
        <v>356</v>
      </c>
      <c r="J56" s="313">
        <v>110</v>
      </c>
      <c r="K56" s="330">
        <v>110</v>
      </c>
    </row>
    <row r="57" spans="1:11" ht="14.1" customHeight="1">
      <c r="A57" s="965"/>
      <c r="B57" s="300"/>
      <c r="C57" s="301"/>
      <c r="D57" s="302"/>
      <c r="E57" s="303"/>
      <c r="F57" s="304">
        <v>1</v>
      </c>
      <c r="G57" s="304">
        <v>1</v>
      </c>
      <c r="H57" s="305"/>
      <c r="I57" s="306"/>
      <c r="J57" s="307">
        <f>SUM(J55:J56)</f>
        <v>110.58737151248164</v>
      </c>
      <c r="K57" s="308">
        <f>SUM(K55:K56)</f>
        <v>110.14684287812041</v>
      </c>
    </row>
    <row r="58" spans="1:11" ht="14.1" customHeight="1">
      <c r="A58" s="965"/>
      <c r="B58" s="284">
        <v>369</v>
      </c>
      <c r="C58" s="285" t="s">
        <v>1703</v>
      </c>
      <c r="D58" s="286"/>
      <c r="E58" s="286"/>
      <c r="F58" s="286"/>
      <c r="G58" s="286"/>
      <c r="H58" s="286"/>
      <c r="I58" s="286"/>
      <c r="J58" s="286"/>
      <c r="K58" s="287"/>
    </row>
    <row r="59" spans="1:11" ht="14.1" customHeight="1">
      <c r="A59" s="965" t="s">
        <v>1690</v>
      </c>
      <c r="B59" s="329"/>
      <c r="C59" s="311" t="s">
        <v>503</v>
      </c>
      <c r="D59" s="311" t="s">
        <v>1704</v>
      </c>
      <c r="E59" s="312"/>
      <c r="F59" s="292" t="s">
        <v>338</v>
      </c>
      <c r="G59" s="292"/>
      <c r="H59" s="312"/>
      <c r="I59" s="313" t="s">
        <v>356</v>
      </c>
      <c r="J59" s="314">
        <v>50</v>
      </c>
      <c r="K59" s="315">
        <v>25</v>
      </c>
    </row>
    <row r="60" spans="1:11" ht="14.1" customHeight="1">
      <c r="A60" s="965"/>
      <c r="B60" s="329"/>
      <c r="C60" s="311" t="s">
        <v>1705</v>
      </c>
      <c r="D60" s="311" t="s">
        <v>1706</v>
      </c>
      <c r="E60" s="312"/>
      <c r="F60" s="312"/>
      <c r="G60" s="292" t="s">
        <v>338</v>
      </c>
      <c r="H60" s="312"/>
      <c r="I60" s="313" t="s">
        <v>1127</v>
      </c>
      <c r="J60" s="314">
        <v>5.0249632892804694</v>
      </c>
      <c r="K60" s="315">
        <v>1.2562408223201174</v>
      </c>
    </row>
    <row r="61" spans="1:11" ht="14.1" customHeight="1">
      <c r="A61" s="965"/>
      <c r="B61" s="329"/>
      <c r="C61" s="311" t="s">
        <v>1707</v>
      </c>
      <c r="D61" s="311" t="s">
        <v>1706</v>
      </c>
      <c r="E61" s="312"/>
      <c r="F61" s="312"/>
      <c r="G61" s="292" t="s">
        <v>338</v>
      </c>
      <c r="H61" s="312"/>
      <c r="I61" s="313" t="s">
        <v>1127</v>
      </c>
      <c r="J61" s="314">
        <v>1.7709251101321588</v>
      </c>
      <c r="K61" s="315">
        <v>0.44273127753303965</v>
      </c>
    </row>
    <row r="62" spans="1:11" ht="14.1" customHeight="1">
      <c r="A62" s="965"/>
      <c r="B62" s="329"/>
      <c r="C62" s="311" t="s">
        <v>1580</v>
      </c>
      <c r="D62" s="311" t="s">
        <v>1706</v>
      </c>
      <c r="E62" s="312"/>
      <c r="F62" s="312"/>
      <c r="G62" s="292" t="s">
        <v>338</v>
      </c>
      <c r="H62" s="312"/>
      <c r="I62" s="313" t="s">
        <v>1127</v>
      </c>
      <c r="J62" s="314">
        <v>1.4801762114537445</v>
      </c>
      <c r="K62" s="315">
        <v>0.37004405286343611</v>
      </c>
    </row>
    <row r="63" spans="1:11" ht="14.1" customHeight="1">
      <c r="A63" s="965"/>
      <c r="B63" s="329"/>
      <c r="C63" s="311" t="s">
        <v>1708</v>
      </c>
      <c r="D63" s="311" t="s">
        <v>1706</v>
      </c>
      <c r="E63" s="312"/>
      <c r="F63" s="312"/>
      <c r="G63" s="292" t="s">
        <v>338</v>
      </c>
      <c r="H63" s="312"/>
      <c r="I63" s="313" t="s">
        <v>1127</v>
      </c>
      <c r="J63" s="314">
        <v>0.91042584434654927</v>
      </c>
      <c r="K63" s="315">
        <v>0.22760646108663732</v>
      </c>
    </row>
    <row r="64" spans="1:11" ht="14.1" customHeight="1">
      <c r="A64" s="965"/>
      <c r="B64" s="329"/>
      <c r="C64" s="311" t="s">
        <v>1709</v>
      </c>
      <c r="D64" s="311" t="s">
        <v>1706</v>
      </c>
      <c r="E64" s="312"/>
      <c r="F64" s="312"/>
      <c r="G64" s="292" t="s">
        <v>338</v>
      </c>
      <c r="H64" s="312"/>
      <c r="I64" s="313" t="s">
        <v>1127</v>
      </c>
      <c r="J64" s="314">
        <v>4.0205580029368573</v>
      </c>
      <c r="K64" s="315">
        <v>1.0051395007342143</v>
      </c>
    </row>
    <row r="65" spans="1:11" ht="14.1" customHeight="1">
      <c r="A65" s="965"/>
      <c r="B65" s="300"/>
      <c r="C65" s="301"/>
      <c r="D65" s="302"/>
      <c r="E65" s="303"/>
      <c r="F65" s="304">
        <v>1</v>
      </c>
      <c r="G65" s="304">
        <v>5</v>
      </c>
      <c r="H65" s="305"/>
      <c r="I65" s="306"/>
      <c r="J65" s="307">
        <f>SUM(J59:J64)</f>
        <v>63.207048458149785</v>
      </c>
      <c r="K65" s="308">
        <f>SUM(K59:K64)</f>
        <v>28.301762114537439</v>
      </c>
    </row>
    <row r="66" spans="1:11" ht="14.1" customHeight="1">
      <c r="A66" s="965"/>
      <c r="B66" s="284">
        <v>370</v>
      </c>
      <c r="C66" s="332" t="s">
        <v>1710</v>
      </c>
      <c r="D66" s="333"/>
      <c r="E66" s="286"/>
      <c r="F66" s="286"/>
      <c r="G66" s="286"/>
      <c r="H66" s="286"/>
      <c r="I66" s="286"/>
      <c r="J66" s="286"/>
      <c r="K66" s="287"/>
    </row>
    <row r="67" spans="1:11" ht="14.1" customHeight="1">
      <c r="A67" s="965"/>
      <c r="B67" s="329"/>
      <c r="C67" s="311" t="s">
        <v>503</v>
      </c>
      <c r="D67" s="311" t="s">
        <v>1711</v>
      </c>
      <c r="E67" s="312"/>
      <c r="F67" s="292" t="s">
        <v>338</v>
      </c>
      <c r="G67" s="312"/>
      <c r="H67" s="312"/>
      <c r="I67" s="313" t="s">
        <v>356</v>
      </c>
      <c r="J67" s="313">
        <v>150</v>
      </c>
      <c r="K67" s="330">
        <v>50</v>
      </c>
    </row>
    <row r="68" spans="1:11" ht="14.1" customHeight="1">
      <c r="A68" s="965"/>
      <c r="B68" s="300"/>
      <c r="C68" s="301"/>
      <c r="D68" s="302"/>
      <c r="E68" s="303"/>
      <c r="F68" s="304">
        <v>1</v>
      </c>
      <c r="G68" s="304">
        <v>0</v>
      </c>
      <c r="H68" s="305"/>
      <c r="I68" s="306"/>
      <c r="J68" s="307">
        <f>SUM(J67)</f>
        <v>150</v>
      </c>
      <c r="K68" s="308">
        <f>SUM(K67)</f>
        <v>50</v>
      </c>
    </row>
    <row r="69" spans="1:11" ht="14.1" customHeight="1" thickBot="1">
      <c r="A69" s="966"/>
      <c r="B69" s="318"/>
      <c r="C69" s="319"/>
      <c r="D69" s="320"/>
      <c r="E69" s="320"/>
      <c r="F69" s="321">
        <f>F68+F65+F57+F53+F49</f>
        <v>6</v>
      </c>
      <c r="G69" s="321">
        <f>G68+G65+G57+G53+G49</f>
        <v>7</v>
      </c>
      <c r="H69" s="322"/>
      <c r="I69" s="322"/>
      <c r="J69" s="323">
        <f>J68+J65+J57+J53+J49</f>
        <v>934.38179148311315</v>
      </c>
      <c r="K69" s="324">
        <f>K68+K65+K57+K53+K49</f>
        <v>588.59544787077823</v>
      </c>
    </row>
    <row r="70" spans="1:11" ht="14.1" customHeight="1">
      <c r="A70" s="965" t="s">
        <v>1712</v>
      </c>
      <c r="B70" s="334">
        <v>371</v>
      </c>
      <c r="C70" s="335" t="s">
        <v>1713</v>
      </c>
      <c r="D70" s="336"/>
      <c r="E70" s="337"/>
      <c r="F70" s="337"/>
      <c r="G70" s="337"/>
      <c r="H70" s="337"/>
      <c r="I70" s="337"/>
      <c r="J70" s="337"/>
      <c r="K70" s="338"/>
    </row>
    <row r="71" spans="1:11" ht="14.1" customHeight="1">
      <c r="A71" s="965"/>
      <c r="B71" s="329"/>
      <c r="C71" s="311" t="s">
        <v>494</v>
      </c>
      <c r="D71" s="311" t="s">
        <v>1714</v>
      </c>
      <c r="E71" s="312"/>
      <c r="F71" s="292" t="s">
        <v>338</v>
      </c>
      <c r="G71" s="312"/>
      <c r="H71" s="312"/>
      <c r="I71" s="317" t="s">
        <v>349</v>
      </c>
      <c r="J71" s="313">
        <v>115</v>
      </c>
      <c r="K71" s="330">
        <v>58</v>
      </c>
    </row>
    <row r="72" spans="1:11" ht="14.1" customHeight="1">
      <c r="A72" s="965"/>
      <c r="B72" s="329"/>
      <c r="C72" s="311" t="s">
        <v>1715</v>
      </c>
      <c r="D72" s="311" t="s">
        <v>1716</v>
      </c>
      <c r="E72" s="312"/>
      <c r="F72" s="312"/>
      <c r="G72" s="292" t="s">
        <v>338</v>
      </c>
      <c r="H72" s="312"/>
      <c r="I72" s="313" t="s">
        <v>1127</v>
      </c>
      <c r="J72" s="314">
        <v>2.5477239353891341</v>
      </c>
      <c r="K72" s="315">
        <v>0.63693098384728353</v>
      </c>
    </row>
    <row r="73" spans="1:11" ht="14.1" customHeight="1">
      <c r="A73" s="965"/>
      <c r="B73" s="329"/>
      <c r="C73" s="311" t="s">
        <v>1717</v>
      </c>
      <c r="D73" s="311" t="s">
        <v>1716</v>
      </c>
      <c r="E73" s="312"/>
      <c r="F73" s="312"/>
      <c r="G73" s="292" t="s">
        <v>338</v>
      </c>
      <c r="H73" s="312"/>
      <c r="I73" s="313" t="s">
        <v>1127</v>
      </c>
      <c r="J73" s="314">
        <v>1.248164464023495</v>
      </c>
      <c r="K73" s="315">
        <v>0.31204111600587375</v>
      </c>
    </row>
    <row r="74" spans="1:11" ht="14.1" customHeight="1">
      <c r="A74" s="965"/>
      <c r="B74" s="329"/>
      <c r="C74" s="311" t="s">
        <v>1718</v>
      </c>
      <c r="D74" s="311" t="s">
        <v>1716</v>
      </c>
      <c r="E74" s="312"/>
      <c r="F74" s="312"/>
      <c r="G74" s="292" t="s">
        <v>338</v>
      </c>
      <c r="H74" s="312"/>
      <c r="I74" s="313" t="s">
        <v>1127</v>
      </c>
      <c r="J74" s="314">
        <v>1.6284875183553598</v>
      </c>
      <c r="K74" s="315">
        <v>0.40712187958883994</v>
      </c>
    </row>
    <row r="75" spans="1:11" ht="14.1" customHeight="1">
      <c r="A75" s="965"/>
      <c r="B75" s="300"/>
      <c r="C75" s="301"/>
      <c r="D75" s="302"/>
      <c r="E75" s="303"/>
      <c r="F75" s="304">
        <v>1</v>
      </c>
      <c r="G75" s="304">
        <v>3</v>
      </c>
      <c r="H75" s="305"/>
      <c r="I75" s="306"/>
      <c r="J75" s="307">
        <f>SUM(J71:J74)</f>
        <v>120.42437591776797</v>
      </c>
      <c r="K75" s="308">
        <f>SUM(K71:K74)</f>
        <v>59.356093979442001</v>
      </c>
    </row>
    <row r="76" spans="1:11" ht="14.1" customHeight="1">
      <c r="A76" s="965"/>
      <c r="B76" s="284">
        <v>372</v>
      </c>
      <c r="C76" s="332" t="s">
        <v>1719</v>
      </c>
      <c r="D76" s="333"/>
      <c r="E76" s="286"/>
      <c r="F76" s="286"/>
      <c r="G76" s="286"/>
      <c r="H76" s="286"/>
      <c r="I76" s="286"/>
      <c r="J76" s="286"/>
      <c r="K76" s="287"/>
    </row>
    <row r="77" spans="1:11" ht="14.1" customHeight="1">
      <c r="A77" s="965"/>
      <c r="B77" s="329"/>
      <c r="C77" s="311" t="s">
        <v>1720</v>
      </c>
      <c r="D77" s="311" t="s">
        <v>1721</v>
      </c>
      <c r="E77" s="312"/>
      <c r="F77" s="292" t="s">
        <v>338</v>
      </c>
      <c r="G77" s="312"/>
      <c r="H77" s="312"/>
      <c r="I77" s="317" t="s">
        <v>356</v>
      </c>
      <c r="J77" s="313">
        <v>40</v>
      </c>
      <c r="K77" s="330">
        <v>20</v>
      </c>
    </row>
    <row r="78" spans="1:11" ht="14.1" customHeight="1">
      <c r="A78" s="965"/>
      <c r="B78" s="329"/>
      <c r="C78" s="311" t="s">
        <v>1722</v>
      </c>
      <c r="D78" s="311" t="s">
        <v>1723</v>
      </c>
      <c r="E78" s="312"/>
      <c r="F78" s="312"/>
      <c r="G78" s="292" t="s">
        <v>338</v>
      </c>
      <c r="H78" s="312"/>
      <c r="I78" s="313" t="s">
        <v>1127</v>
      </c>
      <c r="J78" s="314">
        <v>1.2114537444933922</v>
      </c>
      <c r="K78" s="315">
        <v>0.30286343612334804</v>
      </c>
    </row>
    <row r="79" spans="1:11" ht="14.1" customHeight="1">
      <c r="A79" s="965"/>
      <c r="B79" s="329"/>
      <c r="C79" s="311" t="s">
        <v>1724</v>
      </c>
      <c r="D79" s="311" t="s">
        <v>1723</v>
      </c>
      <c r="E79" s="312"/>
      <c r="F79" s="312"/>
      <c r="G79" s="292" t="s">
        <v>338</v>
      </c>
      <c r="H79" s="312"/>
      <c r="I79" s="313" t="s">
        <v>1127</v>
      </c>
      <c r="J79" s="314">
        <v>0.51541850220264318</v>
      </c>
      <c r="K79" s="315">
        <v>0.1288546255506608</v>
      </c>
    </row>
    <row r="80" spans="1:11" ht="14.1" customHeight="1">
      <c r="A80" s="965"/>
      <c r="B80" s="300"/>
      <c r="C80" s="301"/>
      <c r="D80" s="302"/>
      <c r="E80" s="303"/>
      <c r="F80" s="304">
        <v>1</v>
      </c>
      <c r="G80" s="304">
        <v>2</v>
      </c>
      <c r="H80" s="305"/>
      <c r="I80" s="306"/>
      <c r="J80" s="307">
        <f>SUM(J77:J79)</f>
        <v>41.726872246696033</v>
      </c>
      <c r="K80" s="308">
        <f>SUM(K77:K79)</f>
        <v>20.431718061674012</v>
      </c>
    </row>
    <row r="81" spans="1:11" ht="14.1" customHeight="1">
      <c r="A81" s="965"/>
      <c r="B81" s="284">
        <v>373</v>
      </c>
      <c r="C81" s="332" t="s">
        <v>1725</v>
      </c>
      <c r="D81" s="333"/>
      <c r="E81" s="286"/>
      <c r="F81" s="286"/>
      <c r="G81" s="286"/>
      <c r="H81" s="286"/>
      <c r="I81" s="286"/>
      <c r="J81" s="286"/>
      <c r="K81" s="287"/>
    </row>
    <row r="82" spans="1:11" ht="14.1" customHeight="1">
      <c r="A82" s="965"/>
      <c r="B82" s="329"/>
      <c r="C82" s="311" t="s">
        <v>1726</v>
      </c>
      <c r="D82" s="311" t="s">
        <v>1727</v>
      </c>
      <c r="E82" s="312"/>
      <c r="F82" s="312"/>
      <c r="G82" s="292" t="s">
        <v>338</v>
      </c>
      <c r="H82" s="312"/>
      <c r="I82" s="313" t="s">
        <v>1127</v>
      </c>
      <c r="J82" s="314">
        <v>4.5139500734214391</v>
      </c>
      <c r="K82" s="315">
        <v>1.1284875183553598</v>
      </c>
    </row>
    <row r="83" spans="1:11" ht="14.1" customHeight="1">
      <c r="A83" s="965"/>
      <c r="B83" s="329"/>
      <c r="C83" s="311" t="s">
        <v>1728</v>
      </c>
      <c r="D83" s="311" t="s">
        <v>1727</v>
      </c>
      <c r="E83" s="312"/>
      <c r="F83" s="312"/>
      <c r="G83" s="292" t="s">
        <v>338</v>
      </c>
      <c r="H83" s="312"/>
      <c r="I83" s="313" t="s">
        <v>1127</v>
      </c>
      <c r="J83" s="314">
        <v>2.7283406754772388</v>
      </c>
      <c r="K83" s="315">
        <v>0.6820851688693097</v>
      </c>
    </row>
    <row r="84" spans="1:11" ht="14.1" customHeight="1">
      <c r="A84" s="965"/>
      <c r="B84" s="329"/>
      <c r="C84" s="311" t="s">
        <v>1729</v>
      </c>
      <c r="D84" s="311" t="s">
        <v>1727</v>
      </c>
      <c r="E84" s="312"/>
      <c r="F84" s="312"/>
      <c r="G84" s="292" t="s">
        <v>338</v>
      </c>
      <c r="H84" s="312"/>
      <c r="I84" s="313" t="s">
        <v>1127</v>
      </c>
      <c r="J84" s="314">
        <v>1.9926578560939794</v>
      </c>
      <c r="K84" s="315">
        <v>0.49816446402349485</v>
      </c>
    </row>
    <row r="85" spans="1:11" ht="14.1" customHeight="1">
      <c r="A85" s="965"/>
      <c r="B85" s="329"/>
      <c r="C85" s="311" t="s">
        <v>1730</v>
      </c>
      <c r="D85" s="311" t="s">
        <v>1727</v>
      </c>
      <c r="E85" s="312"/>
      <c r="F85" s="312"/>
      <c r="G85" s="292" t="s">
        <v>338</v>
      </c>
      <c r="H85" s="312"/>
      <c r="I85" s="313" t="s">
        <v>1127</v>
      </c>
      <c r="J85" s="314">
        <v>0.99118942731277537</v>
      </c>
      <c r="K85" s="315">
        <v>0.24779735682819384</v>
      </c>
    </row>
    <row r="86" spans="1:11" ht="14.1" customHeight="1">
      <c r="A86" s="965"/>
      <c r="B86" s="300"/>
      <c r="C86" s="301"/>
      <c r="D86" s="302"/>
      <c r="E86" s="303"/>
      <c r="F86" s="304">
        <v>0</v>
      </c>
      <c r="G86" s="304">
        <v>4</v>
      </c>
      <c r="H86" s="305"/>
      <c r="I86" s="306"/>
      <c r="J86" s="307">
        <f>SUM(J82:J85)</f>
        <v>10.226138032305434</v>
      </c>
      <c r="K86" s="308">
        <f>SUM(K82:K85)</f>
        <v>2.5565345080763584</v>
      </c>
    </row>
    <row r="87" spans="1:11" ht="14.1" customHeight="1">
      <c r="A87" s="965"/>
      <c r="B87" s="284">
        <v>374</v>
      </c>
      <c r="C87" s="332" t="s">
        <v>1731</v>
      </c>
      <c r="D87" s="333"/>
      <c r="E87" s="286"/>
      <c r="F87" s="286"/>
      <c r="G87" s="286"/>
      <c r="H87" s="286"/>
      <c r="I87" s="286"/>
      <c r="J87" s="286"/>
      <c r="K87" s="287"/>
    </row>
    <row r="88" spans="1:11" ht="14.1" customHeight="1">
      <c r="A88" s="965"/>
      <c r="B88" s="329"/>
      <c r="C88" s="311" t="s">
        <v>494</v>
      </c>
      <c r="D88" s="311" t="s">
        <v>1732</v>
      </c>
      <c r="E88" s="312"/>
      <c r="F88" s="292" t="s">
        <v>338</v>
      </c>
      <c r="G88" s="312"/>
      <c r="H88" s="312"/>
      <c r="I88" s="313" t="s">
        <v>349</v>
      </c>
      <c r="J88" s="313">
        <v>48</v>
      </c>
      <c r="K88" s="330">
        <v>24</v>
      </c>
    </row>
    <row r="89" spans="1:11" ht="14.1" customHeight="1">
      <c r="A89" s="965"/>
      <c r="B89" s="300"/>
      <c r="C89" s="301"/>
      <c r="D89" s="302"/>
      <c r="E89" s="303"/>
      <c r="F89" s="304">
        <v>1</v>
      </c>
      <c r="G89" s="304">
        <v>0</v>
      </c>
      <c r="H89" s="305"/>
      <c r="I89" s="306"/>
      <c r="J89" s="307">
        <f>SUM(J88:J88)</f>
        <v>48</v>
      </c>
      <c r="K89" s="308">
        <f>SUM(K88:K88)</f>
        <v>24</v>
      </c>
    </row>
    <row r="90" spans="1:11" ht="14.1" customHeight="1">
      <c r="A90" s="965"/>
      <c r="B90" s="284">
        <v>375</v>
      </c>
      <c r="C90" s="332" t="s">
        <v>1733</v>
      </c>
      <c r="D90" s="333"/>
      <c r="E90" s="286"/>
      <c r="F90" s="286"/>
      <c r="G90" s="286"/>
      <c r="H90" s="286"/>
      <c r="I90" s="286"/>
      <c r="J90" s="286"/>
      <c r="K90" s="287"/>
    </row>
    <row r="91" spans="1:11" ht="14.1" customHeight="1">
      <c r="A91" s="965"/>
      <c r="B91" s="329"/>
      <c r="C91" s="311" t="s">
        <v>494</v>
      </c>
      <c r="D91" s="311" t="s">
        <v>1734</v>
      </c>
      <c r="E91" s="312"/>
      <c r="F91" s="292" t="s">
        <v>338</v>
      </c>
      <c r="H91" s="312"/>
      <c r="I91" s="313" t="s">
        <v>356</v>
      </c>
      <c r="J91" s="313">
        <v>240</v>
      </c>
      <c r="K91" s="330">
        <v>120</v>
      </c>
    </row>
    <row r="92" spans="1:11" ht="14.1" customHeight="1">
      <c r="A92" s="965"/>
      <c r="B92" s="329"/>
      <c r="C92" s="311" t="s">
        <v>1735</v>
      </c>
      <c r="D92" s="311" t="s">
        <v>1736</v>
      </c>
      <c r="E92" s="312"/>
      <c r="F92" s="312"/>
      <c r="G92" s="292" t="s">
        <v>338</v>
      </c>
      <c r="H92" s="312"/>
      <c r="I92" s="313" t="s">
        <v>1127</v>
      </c>
      <c r="J92" s="314">
        <v>2.3480176211453743</v>
      </c>
      <c r="K92" s="315">
        <v>0.58700440528634357</v>
      </c>
    </row>
    <row r="93" spans="1:11" ht="14.1" customHeight="1">
      <c r="A93" s="965"/>
      <c r="B93" s="329"/>
      <c r="C93" s="311" t="s">
        <v>1737</v>
      </c>
      <c r="D93" s="311" t="s">
        <v>1736</v>
      </c>
      <c r="E93" s="312"/>
      <c r="F93" s="312"/>
      <c r="G93" s="292" t="s">
        <v>338</v>
      </c>
      <c r="H93" s="312"/>
      <c r="I93" s="313" t="s">
        <v>1127</v>
      </c>
      <c r="J93" s="314">
        <v>0.37738619676945662</v>
      </c>
      <c r="K93" s="315">
        <v>9.4346549192364154E-2</v>
      </c>
    </row>
    <row r="94" spans="1:11" ht="14.1" customHeight="1">
      <c r="A94" s="965"/>
      <c r="B94" s="300"/>
      <c r="C94" s="301"/>
      <c r="D94" s="302"/>
      <c r="E94" s="303"/>
      <c r="F94" s="304">
        <v>1</v>
      </c>
      <c r="G94" s="304">
        <v>2</v>
      </c>
      <c r="H94" s="305"/>
      <c r="I94" s="306"/>
      <c r="J94" s="307">
        <f>SUM(J91:J93)</f>
        <v>242.72540381791484</v>
      </c>
      <c r="K94" s="308">
        <f>SUM(K91:K93)</f>
        <v>120.68135095447872</v>
      </c>
    </row>
    <row r="95" spans="1:11" ht="14.1" customHeight="1" thickBot="1">
      <c r="A95" s="966"/>
      <c r="B95" s="318"/>
      <c r="C95" s="319"/>
      <c r="D95" s="320"/>
      <c r="E95" s="320"/>
      <c r="F95" s="321">
        <f>F94+F89+F86+F80+F75</f>
        <v>4</v>
      </c>
      <c r="G95" s="321">
        <f>G94+G89+G86+G80+G75</f>
        <v>11</v>
      </c>
      <c r="H95" s="322"/>
      <c r="I95" s="322"/>
      <c r="J95" s="323">
        <f>J94+J89+J86+J80+J75</f>
        <v>463.10279001468427</v>
      </c>
      <c r="K95" s="324">
        <f>K94+K89+K86+K80+K75</f>
        <v>227.0256975036711</v>
      </c>
    </row>
    <row r="96" spans="1:11" ht="14.1" customHeight="1">
      <c r="A96" s="964" t="s">
        <v>1738</v>
      </c>
      <c r="B96" s="284">
        <v>376</v>
      </c>
      <c r="C96" s="332" t="s">
        <v>1739</v>
      </c>
      <c r="D96" s="333"/>
      <c r="E96" s="286"/>
      <c r="F96" s="286"/>
      <c r="G96" s="286"/>
      <c r="H96" s="286"/>
      <c r="I96" s="286"/>
      <c r="J96" s="286"/>
      <c r="K96" s="287"/>
    </row>
    <row r="97" spans="1:11" ht="14.1" customHeight="1">
      <c r="A97" s="965"/>
      <c r="B97" s="329"/>
      <c r="C97" s="311" t="s">
        <v>494</v>
      </c>
      <c r="D97" s="311" t="s">
        <v>1740</v>
      </c>
      <c r="E97" s="312"/>
      <c r="F97" s="292" t="s">
        <v>338</v>
      </c>
      <c r="G97" s="312"/>
      <c r="H97" s="312"/>
      <c r="I97" s="317" t="s">
        <v>356</v>
      </c>
      <c r="J97" s="317">
        <v>70</v>
      </c>
      <c r="K97" s="339">
        <v>50</v>
      </c>
    </row>
    <row r="98" spans="1:11" ht="14.1" customHeight="1">
      <c r="A98" s="965"/>
      <c r="B98" s="329"/>
      <c r="C98" s="311" t="s">
        <v>1741</v>
      </c>
      <c r="D98" s="311" t="s">
        <v>1742</v>
      </c>
      <c r="E98" s="312"/>
      <c r="F98" s="312"/>
      <c r="G98" s="292" t="s">
        <v>338</v>
      </c>
      <c r="H98" s="312"/>
      <c r="I98" s="317" t="s">
        <v>1127</v>
      </c>
      <c r="J98" s="340">
        <v>0.60939794419970639</v>
      </c>
      <c r="K98" s="341">
        <v>0.1523494860499266</v>
      </c>
    </row>
    <row r="99" spans="1:11" ht="14.1" customHeight="1">
      <c r="A99" s="965"/>
      <c r="B99" s="329"/>
      <c r="C99" s="311" t="s">
        <v>1743</v>
      </c>
      <c r="D99" s="311" t="s">
        <v>1742</v>
      </c>
      <c r="E99" s="312"/>
      <c r="F99" s="312"/>
      <c r="G99" s="292" t="s">
        <v>338</v>
      </c>
      <c r="H99" s="312"/>
      <c r="I99" s="317" t="s">
        <v>1127</v>
      </c>
      <c r="J99" s="340">
        <v>1.1350954478707782</v>
      </c>
      <c r="K99" s="341">
        <v>0.28377386196769455</v>
      </c>
    </row>
    <row r="100" spans="1:11" ht="14.1" customHeight="1">
      <c r="A100" s="965"/>
      <c r="B100" s="329"/>
      <c r="C100" s="311" t="s">
        <v>1744</v>
      </c>
      <c r="D100" s="311" t="s">
        <v>1742</v>
      </c>
      <c r="E100" s="312"/>
      <c r="F100" s="312"/>
      <c r="G100" s="292" t="s">
        <v>338</v>
      </c>
      <c r="H100" s="312"/>
      <c r="I100" s="317" t="s">
        <v>1127</v>
      </c>
      <c r="J100" s="340">
        <v>0.69603524229074898</v>
      </c>
      <c r="K100" s="341">
        <v>0.17400881057268724</v>
      </c>
    </row>
    <row r="101" spans="1:11" ht="14.1" customHeight="1">
      <c r="A101" s="965"/>
      <c r="B101" s="329"/>
      <c r="C101" s="311" t="s">
        <v>1745</v>
      </c>
      <c r="D101" s="311" t="s">
        <v>1742</v>
      </c>
      <c r="E101" s="312"/>
      <c r="F101" s="312"/>
      <c r="G101" s="292" t="s">
        <v>338</v>
      </c>
      <c r="H101" s="312"/>
      <c r="I101" s="317" t="s">
        <v>1127</v>
      </c>
      <c r="J101" s="340">
        <v>2.7430249632892805</v>
      </c>
      <c r="K101" s="341">
        <v>0.68575624082232012</v>
      </c>
    </row>
    <row r="102" spans="1:11" ht="14.1" customHeight="1">
      <c r="A102" s="965"/>
      <c r="B102" s="329"/>
      <c r="C102" s="311" t="s">
        <v>1746</v>
      </c>
      <c r="D102" s="311" t="s">
        <v>1742</v>
      </c>
      <c r="E102" s="312"/>
      <c r="F102" s="312"/>
      <c r="G102" s="292" t="s">
        <v>338</v>
      </c>
      <c r="H102" s="312"/>
      <c r="I102" s="317" t="s">
        <v>1127</v>
      </c>
      <c r="J102" s="340">
        <v>0.28634361233480177</v>
      </c>
      <c r="K102" s="341">
        <v>7.1585903083700442E-2</v>
      </c>
    </row>
    <row r="103" spans="1:11" ht="14.1" customHeight="1">
      <c r="A103" s="965"/>
      <c r="B103" s="329"/>
      <c r="C103" s="311" t="s">
        <v>1747</v>
      </c>
      <c r="D103" s="311" t="s">
        <v>1742</v>
      </c>
      <c r="E103" s="312"/>
      <c r="F103" s="312"/>
      <c r="G103" s="292" t="s">
        <v>338</v>
      </c>
      <c r="H103" s="312"/>
      <c r="I103" s="317" t="s">
        <v>1127</v>
      </c>
      <c r="J103" s="340">
        <v>0.92511013215859039</v>
      </c>
      <c r="K103" s="341">
        <v>0.2312775330396476</v>
      </c>
    </row>
    <row r="104" spans="1:11" ht="14.1" customHeight="1">
      <c r="A104" s="965"/>
      <c r="B104" s="329"/>
      <c r="C104" s="311" t="s">
        <v>1748</v>
      </c>
      <c r="D104" s="311" t="s">
        <v>1742</v>
      </c>
      <c r="E104" s="312"/>
      <c r="F104" s="312"/>
      <c r="G104" s="292" t="s">
        <v>338</v>
      </c>
      <c r="H104" s="312"/>
      <c r="I104" s="317" t="s">
        <v>1127</v>
      </c>
      <c r="J104" s="340">
        <v>0.19236417033773864</v>
      </c>
      <c r="K104" s="341">
        <v>4.8091042584434661E-2</v>
      </c>
    </row>
    <row r="105" spans="1:11" ht="14.1" customHeight="1">
      <c r="A105" s="965"/>
      <c r="B105" s="329"/>
      <c r="C105" s="311" t="s">
        <v>1749</v>
      </c>
      <c r="D105" s="311" t="s">
        <v>1742</v>
      </c>
      <c r="E105" s="312"/>
      <c r="F105" s="312"/>
      <c r="G105" s="292" t="s">
        <v>338</v>
      </c>
      <c r="H105" s="312"/>
      <c r="I105" s="317" t="s">
        <v>1127</v>
      </c>
      <c r="J105" s="340">
        <v>0.66079295154185025</v>
      </c>
      <c r="K105" s="341">
        <v>0.16519823788546253</v>
      </c>
    </row>
    <row r="106" spans="1:11" ht="14.1" customHeight="1">
      <c r="A106" s="965"/>
      <c r="B106" s="329"/>
      <c r="C106" s="311" t="s">
        <v>1750</v>
      </c>
      <c r="D106" s="311" t="s">
        <v>1742</v>
      </c>
      <c r="E106" s="312"/>
      <c r="F106" s="312"/>
      <c r="G106" s="292" t="s">
        <v>338</v>
      </c>
      <c r="H106" s="312"/>
      <c r="I106" s="317" t="s">
        <v>1127</v>
      </c>
      <c r="J106" s="340">
        <v>1.0631424375917768</v>
      </c>
      <c r="K106" s="341">
        <v>0.26578560939794421</v>
      </c>
    </row>
    <row r="107" spans="1:11" ht="14.1" customHeight="1">
      <c r="A107" s="965"/>
      <c r="B107" s="329"/>
      <c r="C107" s="311" t="s">
        <v>1751</v>
      </c>
      <c r="D107" s="311" t="s">
        <v>1742</v>
      </c>
      <c r="E107" s="312"/>
      <c r="F107" s="312"/>
      <c r="G107" s="292" t="s">
        <v>338</v>
      </c>
      <c r="H107" s="312"/>
      <c r="I107" s="317" t="s">
        <v>1127</v>
      </c>
      <c r="J107" s="340">
        <v>0.25403817914831128</v>
      </c>
      <c r="K107" s="341">
        <v>6.3509544787077821E-2</v>
      </c>
    </row>
    <row r="108" spans="1:11" ht="14.1" customHeight="1">
      <c r="A108" s="965"/>
      <c r="B108" s="329"/>
      <c r="C108" s="311" t="s">
        <v>1752</v>
      </c>
      <c r="D108" s="311" t="s">
        <v>1742</v>
      </c>
      <c r="E108" s="312"/>
      <c r="F108" s="312"/>
      <c r="G108" s="292" t="s">
        <v>338</v>
      </c>
      <c r="H108" s="312"/>
      <c r="I108" s="317" t="s">
        <v>1127</v>
      </c>
      <c r="J108" s="340">
        <v>0.26431718061674009</v>
      </c>
      <c r="K108" s="341">
        <v>6.6079295154185022E-2</v>
      </c>
    </row>
    <row r="109" spans="1:11" ht="14.1" customHeight="1">
      <c r="A109" s="965"/>
      <c r="B109" s="329"/>
      <c r="C109" s="311" t="s">
        <v>1753</v>
      </c>
      <c r="D109" s="311" t="s">
        <v>1742</v>
      </c>
      <c r="E109" s="312"/>
      <c r="F109" s="312"/>
      <c r="G109" s="292" t="s">
        <v>338</v>
      </c>
      <c r="H109" s="312"/>
      <c r="I109" s="317" t="s">
        <v>1127</v>
      </c>
      <c r="J109" s="340">
        <v>0.25403817914831128</v>
      </c>
      <c r="K109" s="341">
        <v>6.3509544787077821E-2</v>
      </c>
    </row>
    <row r="110" spans="1:11" ht="14.1" customHeight="1">
      <c r="A110" s="965"/>
      <c r="B110" s="329"/>
      <c r="C110" s="311" t="s">
        <v>1754</v>
      </c>
      <c r="D110" s="311" t="s">
        <v>1742</v>
      </c>
      <c r="E110" s="312"/>
      <c r="F110" s="312"/>
      <c r="G110" s="292" t="s">
        <v>338</v>
      </c>
      <c r="H110" s="312"/>
      <c r="I110" s="317" t="s">
        <v>1127</v>
      </c>
      <c r="J110" s="340">
        <v>3.4875183553597653</v>
      </c>
      <c r="K110" s="341">
        <v>0.87187958883994132</v>
      </c>
    </row>
    <row r="111" spans="1:11" ht="14.1" customHeight="1">
      <c r="A111" s="965"/>
      <c r="B111" s="329"/>
      <c r="C111" s="311" t="s">
        <v>1755</v>
      </c>
      <c r="D111" s="311" t="s">
        <v>1742</v>
      </c>
      <c r="E111" s="312"/>
      <c r="F111" s="312"/>
      <c r="G111" s="292" t="s">
        <v>338</v>
      </c>
      <c r="H111" s="312"/>
      <c r="I111" s="317" t="s">
        <v>1127</v>
      </c>
      <c r="J111" s="340">
        <v>0.18208516886930984</v>
      </c>
      <c r="K111" s="341">
        <v>4.552129221732746E-2</v>
      </c>
    </row>
    <row r="112" spans="1:11" ht="14.1" customHeight="1">
      <c r="A112" s="965"/>
      <c r="B112" s="329"/>
      <c r="C112" s="311" t="s">
        <v>1756</v>
      </c>
      <c r="D112" s="311" t="s">
        <v>1742</v>
      </c>
      <c r="E112" s="312"/>
      <c r="F112" s="312"/>
      <c r="G112" s="292" t="s">
        <v>338</v>
      </c>
      <c r="H112" s="312"/>
      <c r="I112" s="317" t="s">
        <v>1127</v>
      </c>
      <c r="J112" s="340">
        <v>0.9471365638766519</v>
      </c>
      <c r="K112" s="341">
        <v>0.236784140969163</v>
      </c>
    </row>
    <row r="113" spans="1:11" ht="14.1" customHeight="1">
      <c r="A113" s="965"/>
      <c r="B113" s="329"/>
      <c r="C113" s="311" t="s">
        <v>1757</v>
      </c>
      <c r="D113" s="311" t="s">
        <v>1742</v>
      </c>
      <c r="E113" s="312"/>
      <c r="F113" s="312"/>
      <c r="G113" s="292" t="s">
        <v>338</v>
      </c>
      <c r="H113" s="312"/>
      <c r="I113" s="317" t="s">
        <v>1127</v>
      </c>
      <c r="J113" s="340">
        <v>0.16005873715124816</v>
      </c>
      <c r="K113" s="341">
        <v>4.0014684287812047E-2</v>
      </c>
    </row>
    <row r="114" spans="1:11" ht="14.1" customHeight="1">
      <c r="A114" s="965"/>
      <c r="B114" s="329"/>
      <c r="C114" s="311" t="s">
        <v>1758</v>
      </c>
      <c r="D114" s="311" t="s">
        <v>1742</v>
      </c>
      <c r="E114" s="312"/>
      <c r="F114" s="312"/>
      <c r="G114" s="292" t="s">
        <v>338</v>
      </c>
      <c r="H114" s="312"/>
      <c r="I114" s="317" t="s">
        <v>1127</v>
      </c>
      <c r="J114" s="340">
        <v>3.0513950073421441</v>
      </c>
      <c r="K114" s="341">
        <v>0.76284875183553591</v>
      </c>
    </row>
    <row r="115" spans="1:11" ht="14.1" customHeight="1">
      <c r="A115" s="965"/>
      <c r="B115" s="329"/>
      <c r="C115" s="311" t="s">
        <v>1758</v>
      </c>
      <c r="D115" s="311" t="s">
        <v>1742</v>
      </c>
      <c r="E115" s="312"/>
      <c r="F115" s="312"/>
      <c r="G115" s="292" t="s">
        <v>338</v>
      </c>
      <c r="H115" s="312"/>
      <c r="I115" s="317" t="s">
        <v>1127</v>
      </c>
      <c r="J115" s="340">
        <v>3.0513950073421441</v>
      </c>
      <c r="K115" s="341">
        <v>0.76284875183553591</v>
      </c>
    </row>
    <row r="116" spans="1:11" ht="14.1" customHeight="1">
      <c r="A116" s="965"/>
      <c r="B116" s="329"/>
      <c r="C116" s="311" t="s">
        <v>1759</v>
      </c>
      <c r="D116" s="311" t="s">
        <v>1742</v>
      </c>
      <c r="E116" s="312"/>
      <c r="F116" s="312"/>
      <c r="G116" s="292" t="s">
        <v>338</v>
      </c>
      <c r="H116" s="312"/>
      <c r="I116" s="317" t="s">
        <v>1127</v>
      </c>
      <c r="J116" s="340">
        <v>0.30837004405286345</v>
      </c>
      <c r="K116" s="341">
        <v>7.7092511013215861E-2</v>
      </c>
    </row>
    <row r="117" spans="1:11" ht="14.1" customHeight="1">
      <c r="A117" s="965"/>
      <c r="B117" s="329"/>
      <c r="C117" s="311" t="s">
        <v>1760</v>
      </c>
      <c r="D117" s="311" t="s">
        <v>1742</v>
      </c>
      <c r="E117" s="312"/>
      <c r="F117" s="312"/>
      <c r="G117" s="292" t="s">
        <v>338</v>
      </c>
      <c r="H117" s="312"/>
      <c r="I117" s="317" t="s">
        <v>1127</v>
      </c>
      <c r="J117" s="340">
        <v>0.36710719530102792</v>
      </c>
      <c r="K117" s="341">
        <v>9.1776798825256981E-2</v>
      </c>
    </row>
    <row r="118" spans="1:11" ht="14.1" customHeight="1">
      <c r="A118" s="965"/>
      <c r="B118" s="329"/>
      <c r="C118" s="311" t="s">
        <v>1761</v>
      </c>
      <c r="D118" s="311" t="s">
        <v>1742</v>
      </c>
      <c r="E118" s="312"/>
      <c r="F118" s="312"/>
      <c r="G118" s="292" t="s">
        <v>338</v>
      </c>
      <c r="H118" s="312"/>
      <c r="I118" s="317" t="s">
        <v>1127</v>
      </c>
      <c r="J118" s="340">
        <v>0.79882525697503681</v>
      </c>
      <c r="K118" s="341">
        <v>0.1997063142437592</v>
      </c>
    </row>
    <row r="119" spans="1:11" ht="14.1" customHeight="1">
      <c r="A119" s="965"/>
      <c r="B119" s="329"/>
      <c r="C119" s="311" t="s">
        <v>1762</v>
      </c>
      <c r="D119" s="311" t="s">
        <v>1742</v>
      </c>
      <c r="E119" s="312"/>
      <c r="F119" s="312"/>
      <c r="G119" s="292" t="s">
        <v>338</v>
      </c>
      <c r="H119" s="312"/>
      <c r="I119" s="317" t="s">
        <v>1127</v>
      </c>
      <c r="J119" s="340">
        <v>0.62114537444933926</v>
      </c>
      <c r="K119" s="341">
        <v>0.15528634361233482</v>
      </c>
    </row>
    <row r="120" spans="1:11" ht="14.1" customHeight="1">
      <c r="A120" s="965"/>
      <c r="B120" s="329"/>
      <c r="C120" s="311" t="s">
        <v>1763</v>
      </c>
      <c r="D120" s="311" t="s">
        <v>1742</v>
      </c>
      <c r="E120" s="312"/>
      <c r="F120" s="312"/>
      <c r="G120" s="292" t="s">
        <v>338</v>
      </c>
      <c r="H120" s="312"/>
      <c r="I120" s="317" t="s">
        <v>1127</v>
      </c>
      <c r="J120" s="340">
        <v>3.9618208516886932</v>
      </c>
      <c r="K120" s="341">
        <v>0.99045521292217331</v>
      </c>
    </row>
    <row r="121" spans="1:11" ht="14.1" customHeight="1">
      <c r="A121" s="965"/>
      <c r="B121" s="329"/>
      <c r="C121" s="311" t="s">
        <v>1764</v>
      </c>
      <c r="D121" s="311" t="s">
        <v>1742</v>
      </c>
      <c r="E121" s="312"/>
      <c r="F121" s="312"/>
      <c r="G121" s="292" t="s">
        <v>338</v>
      </c>
      <c r="H121" s="312"/>
      <c r="I121" s="317" t="s">
        <v>1127</v>
      </c>
      <c r="J121" s="340">
        <v>0.21732745961820851</v>
      </c>
      <c r="K121" s="341">
        <v>5.4331864904552128E-2</v>
      </c>
    </row>
    <row r="122" spans="1:11" ht="14.1" customHeight="1">
      <c r="A122" s="965"/>
      <c r="B122" s="329"/>
      <c r="C122" s="311" t="s">
        <v>1765</v>
      </c>
      <c r="D122" s="311" t="s">
        <v>1742</v>
      </c>
      <c r="E122" s="312"/>
      <c r="F122" s="312"/>
      <c r="G122" s="292" t="s">
        <v>338</v>
      </c>
      <c r="H122" s="312"/>
      <c r="I122" s="317" t="s">
        <v>1127</v>
      </c>
      <c r="J122" s="340">
        <v>0.3054331864904552</v>
      </c>
      <c r="K122" s="341">
        <v>7.63582966226138E-2</v>
      </c>
    </row>
    <row r="123" spans="1:11" ht="14.1" customHeight="1">
      <c r="A123" s="965"/>
      <c r="B123" s="329"/>
      <c r="C123" s="311" t="s">
        <v>1766</v>
      </c>
      <c r="D123" s="311" t="s">
        <v>1742</v>
      </c>
      <c r="E123" s="312"/>
      <c r="F123" s="312"/>
      <c r="G123" s="292" t="s">
        <v>338</v>
      </c>
      <c r="H123" s="312"/>
      <c r="I123" s="317" t="s">
        <v>1127</v>
      </c>
      <c r="J123" s="340">
        <v>1.563876651982379</v>
      </c>
      <c r="K123" s="341">
        <v>0.39096916299559475</v>
      </c>
    </row>
    <row r="124" spans="1:11" ht="14.1" customHeight="1">
      <c r="A124" s="965"/>
      <c r="B124" s="329"/>
      <c r="C124" s="311" t="s">
        <v>1767</v>
      </c>
      <c r="D124" s="311" t="s">
        <v>1742</v>
      </c>
      <c r="E124" s="312"/>
      <c r="F124" s="312"/>
      <c r="G124" s="292" t="s">
        <v>338</v>
      </c>
      <c r="H124" s="312"/>
      <c r="I124" s="317" t="s">
        <v>1127</v>
      </c>
      <c r="J124" s="340">
        <v>1.657856093979442</v>
      </c>
      <c r="K124" s="341">
        <v>0.4144640234948605</v>
      </c>
    </row>
    <row r="125" spans="1:11" ht="14.1" customHeight="1">
      <c r="A125" s="965"/>
      <c r="B125" s="329"/>
      <c r="C125" s="311" t="s">
        <v>1768</v>
      </c>
      <c r="D125" s="311" t="s">
        <v>1742</v>
      </c>
      <c r="E125" s="312"/>
      <c r="F125" s="312"/>
      <c r="G125" s="292" t="s">
        <v>338</v>
      </c>
      <c r="H125" s="312"/>
      <c r="I125" s="317" t="s">
        <v>1127</v>
      </c>
      <c r="J125" s="340">
        <v>0.89280469897209991</v>
      </c>
      <c r="K125" s="341">
        <v>0.223201174743025</v>
      </c>
    </row>
    <row r="126" spans="1:11" ht="14.1" customHeight="1">
      <c r="A126" s="965"/>
      <c r="B126" s="329"/>
      <c r="C126" s="311" t="s">
        <v>1769</v>
      </c>
      <c r="D126" s="311" t="s">
        <v>1742</v>
      </c>
      <c r="E126" s="312"/>
      <c r="F126" s="312"/>
      <c r="G126" s="292" t="s">
        <v>338</v>
      </c>
      <c r="H126" s="312"/>
      <c r="I126" s="317" t="s">
        <v>1127</v>
      </c>
      <c r="J126" s="340">
        <v>0.21732745961820851</v>
      </c>
      <c r="K126" s="341">
        <v>5.4331864904552128E-2</v>
      </c>
    </row>
    <row r="127" spans="1:11" ht="14.1" customHeight="1">
      <c r="A127" s="965"/>
      <c r="B127" s="329"/>
      <c r="C127" s="311" t="s">
        <v>1770</v>
      </c>
      <c r="D127" s="311" t="s">
        <v>1742</v>
      </c>
      <c r="E127" s="312"/>
      <c r="F127" s="312"/>
      <c r="G127" s="292" t="s">
        <v>338</v>
      </c>
      <c r="H127" s="312"/>
      <c r="I127" s="317" t="s">
        <v>1127</v>
      </c>
      <c r="J127" s="340">
        <v>0.27165932452276065</v>
      </c>
      <c r="K127" s="341">
        <v>6.7914831130690162E-2</v>
      </c>
    </row>
    <row r="128" spans="1:11" ht="14.1" customHeight="1">
      <c r="A128" s="965"/>
      <c r="B128" s="329"/>
      <c r="C128" s="311" t="s">
        <v>1771</v>
      </c>
      <c r="D128" s="311" t="s">
        <v>1742</v>
      </c>
      <c r="E128" s="312"/>
      <c r="F128" s="312"/>
      <c r="G128" s="292" t="s">
        <v>338</v>
      </c>
      <c r="H128" s="312"/>
      <c r="I128" s="317" t="s">
        <v>1127</v>
      </c>
      <c r="J128" s="340">
        <v>0.74743024963289273</v>
      </c>
      <c r="K128" s="341">
        <v>0.18685756240822318</v>
      </c>
    </row>
    <row r="129" spans="1:11" ht="14.1" customHeight="1">
      <c r="A129" s="965"/>
      <c r="B129" s="329"/>
      <c r="C129" s="311" t="s">
        <v>1772</v>
      </c>
      <c r="D129" s="311" t="s">
        <v>1742</v>
      </c>
      <c r="E129" s="312"/>
      <c r="F129" s="312"/>
      <c r="G129" s="292" t="s">
        <v>338</v>
      </c>
      <c r="H129" s="312"/>
      <c r="I129" s="317" t="s">
        <v>1127</v>
      </c>
      <c r="J129" s="340">
        <v>0.47136563876651982</v>
      </c>
      <c r="K129" s="341">
        <v>0.11784140969162996</v>
      </c>
    </row>
    <row r="130" spans="1:11" ht="14.1" customHeight="1">
      <c r="A130" s="965"/>
      <c r="B130" s="329"/>
      <c r="C130" s="311" t="s">
        <v>1773</v>
      </c>
      <c r="D130" s="311" t="s">
        <v>1742</v>
      </c>
      <c r="E130" s="312"/>
      <c r="F130" s="312"/>
      <c r="G130" s="292" t="s">
        <v>338</v>
      </c>
      <c r="H130" s="312"/>
      <c r="I130" s="317" t="s">
        <v>1127</v>
      </c>
      <c r="J130" s="340">
        <v>0.3054331864904552</v>
      </c>
      <c r="K130" s="341">
        <v>7.63582966226138E-2</v>
      </c>
    </row>
    <row r="131" spans="1:11" ht="14.1" customHeight="1">
      <c r="A131" s="965"/>
      <c r="B131" s="329"/>
      <c r="C131" s="311" t="s">
        <v>1774</v>
      </c>
      <c r="D131" s="311" t="s">
        <v>1742</v>
      </c>
      <c r="E131" s="312"/>
      <c r="F131" s="312"/>
      <c r="G131" s="292" t="s">
        <v>338</v>
      </c>
      <c r="H131" s="312"/>
      <c r="I131" s="317" t="s">
        <v>1127</v>
      </c>
      <c r="J131" s="340">
        <v>8.9735682819383271</v>
      </c>
      <c r="K131" s="341">
        <v>2.2433920704845818</v>
      </c>
    </row>
    <row r="132" spans="1:11" ht="14.1" customHeight="1">
      <c r="A132" s="965"/>
      <c r="B132" s="329"/>
      <c r="C132" s="311" t="s">
        <v>1775</v>
      </c>
      <c r="D132" s="311" t="s">
        <v>1742</v>
      </c>
      <c r="E132" s="312"/>
      <c r="F132" s="312"/>
      <c r="G132" s="292" t="s">
        <v>338</v>
      </c>
      <c r="H132" s="312"/>
      <c r="I132" s="317" t="s">
        <v>1127</v>
      </c>
      <c r="J132" s="340">
        <v>2.49632892804699</v>
      </c>
      <c r="K132" s="341">
        <v>0.62408223201174751</v>
      </c>
    </row>
    <row r="133" spans="1:11" ht="14.1" customHeight="1">
      <c r="A133" s="965"/>
      <c r="B133" s="329"/>
      <c r="C133" s="311" t="s">
        <v>1776</v>
      </c>
      <c r="D133" s="311" t="s">
        <v>1742</v>
      </c>
      <c r="E133" s="312"/>
      <c r="F133" s="312"/>
      <c r="G133" s="292" t="s">
        <v>338</v>
      </c>
      <c r="H133" s="312"/>
      <c r="I133" s="317" t="s">
        <v>1127</v>
      </c>
      <c r="J133" s="340">
        <v>1.7092511013215861</v>
      </c>
      <c r="K133" s="341">
        <v>0.42731277533039652</v>
      </c>
    </row>
    <row r="134" spans="1:11" ht="14.1" customHeight="1">
      <c r="A134" s="965"/>
      <c r="B134" s="300"/>
      <c r="C134" s="301"/>
      <c r="D134" s="302"/>
      <c r="E134" s="303"/>
      <c r="F134" s="304">
        <v>1</v>
      </c>
      <c r="G134" s="304">
        <v>36</v>
      </c>
      <c r="H134" s="305"/>
      <c r="I134" s="306"/>
      <c r="J134" s="307">
        <f>SUM(J97:J133)</f>
        <v>115.85022026431723</v>
      </c>
      <c r="K134" s="308">
        <f>SUM(K97:K133)</f>
        <v>61.462555066079297</v>
      </c>
    </row>
    <row r="135" spans="1:11" ht="14.1" customHeight="1">
      <c r="A135" s="965"/>
      <c r="B135" s="284">
        <v>377</v>
      </c>
      <c r="C135" s="332" t="s">
        <v>1777</v>
      </c>
      <c r="D135" s="333"/>
      <c r="E135" s="286"/>
      <c r="F135" s="286"/>
      <c r="G135" s="286"/>
      <c r="H135" s="286"/>
      <c r="I135" s="286"/>
      <c r="J135" s="286"/>
      <c r="K135" s="287"/>
    </row>
    <row r="136" spans="1:11" ht="14.1" customHeight="1">
      <c r="A136" s="965"/>
      <c r="B136" s="329"/>
      <c r="C136" s="311" t="s">
        <v>1688</v>
      </c>
      <c r="D136" s="311" t="s">
        <v>1778</v>
      </c>
      <c r="E136" s="312"/>
      <c r="F136" s="292" t="s">
        <v>338</v>
      </c>
      <c r="G136" s="312"/>
      <c r="H136" s="312"/>
      <c r="I136" s="317" t="s">
        <v>349</v>
      </c>
      <c r="J136" s="317">
        <v>40</v>
      </c>
      <c r="K136" s="339">
        <v>20</v>
      </c>
    </row>
    <row r="137" spans="1:11" ht="14.1" customHeight="1">
      <c r="A137" s="965"/>
      <c r="B137" s="329"/>
      <c r="C137" s="311" t="s">
        <v>1779</v>
      </c>
      <c r="D137" s="311" t="s">
        <v>1780</v>
      </c>
      <c r="E137" s="312"/>
      <c r="F137" s="312"/>
      <c r="G137" s="292" t="s">
        <v>338</v>
      </c>
      <c r="H137" s="312"/>
      <c r="I137" s="317" t="s">
        <v>1127</v>
      </c>
      <c r="J137" s="340">
        <v>0.58737151248164465</v>
      </c>
      <c r="K137" s="341">
        <v>0.14684287812041116</v>
      </c>
    </row>
    <row r="138" spans="1:11" ht="14.1" customHeight="1">
      <c r="A138" s="965"/>
      <c r="B138" s="329"/>
      <c r="C138" s="311" t="s">
        <v>1781</v>
      </c>
      <c r="D138" s="311" t="s">
        <v>1780</v>
      </c>
      <c r="E138" s="312"/>
      <c r="F138" s="312"/>
      <c r="G138" s="292" t="s">
        <v>338</v>
      </c>
      <c r="H138" s="312"/>
      <c r="I138" s="317" t="s">
        <v>1127</v>
      </c>
      <c r="J138" s="340">
        <v>0.75770925110132159</v>
      </c>
      <c r="K138" s="341">
        <v>0.1894273127753304</v>
      </c>
    </row>
    <row r="139" spans="1:11" ht="14.1" customHeight="1">
      <c r="A139" s="965"/>
      <c r="B139" s="329"/>
      <c r="C139" s="311" t="s">
        <v>1782</v>
      </c>
      <c r="D139" s="311" t="s">
        <v>1780</v>
      </c>
      <c r="E139" s="312"/>
      <c r="F139" s="312"/>
      <c r="G139" s="292" t="s">
        <v>338</v>
      </c>
      <c r="H139" s="312"/>
      <c r="I139" s="317" t="s">
        <v>1127</v>
      </c>
      <c r="J139" s="340">
        <v>0.38472834067547729</v>
      </c>
      <c r="K139" s="341">
        <v>9.6182085168869322E-2</v>
      </c>
    </row>
    <row r="140" spans="1:11" ht="14.1" customHeight="1">
      <c r="A140" s="965"/>
      <c r="B140" s="329"/>
      <c r="C140" s="311" t="s">
        <v>1783</v>
      </c>
      <c r="D140" s="311" t="s">
        <v>1780</v>
      </c>
      <c r="E140" s="312"/>
      <c r="F140" s="312"/>
      <c r="G140" s="292" t="s">
        <v>338</v>
      </c>
      <c r="H140" s="312"/>
      <c r="I140" s="317" t="s">
        <v>1127</v>
      </c>
      <c r="J140" s="340">
        <v>0.51541850220264318</v>
      </c>
      <c r="K140" s="341">
        <v>0.1288546255506608</v>
      </c>
    </row>
    <row r="141" spans="1:11" ht="14.1" customHeight="1">
      <c r="A141" s="965"/>
      <c r="B141" s="329"/>
      <c r="C141" s="311" t="s">
        <v>1664</v>
      </c>
      <c r="D141" s="311" t="s">
        <v>1780</v>
      </c>
      <c r="E141" s="312"/>
      <c r="F141" s="312"/>
      <c r="G141" s="292" t="s">
        <v>338</v>
      </c>
      <c r="H141" s="312"/>
      <c r="I141" s="317" t="s">
        <v>1127</v>
      </c>
      <c r="J141" s="340">
        <v>1.2408223201174742</v>
      </c>
      <c r="K141" s="341">
        <v>0.31020558002936854</v>
      </c>
    </row>
    <row r="142" spans="1:11" ht="14.1" customHeight="1">
      <c r="A142" s="965"/>
      <c r="B142" s="329"/>
      <c r="C142" s="311" t="s">
        <v>1784</v>
      </c>
      <c r="D142" s="311" t="s">
        <v>1780</v>
      </c>
      <c r="E142" s="312"/>
      <c r="F142" s="312"/>
      <c r="G142" s="292" t="s">
        <v>338</v>
      </c>
      <c r="H142" s="312"/>
      <c r="I142" s="317" t="s">
        <v>1127</v>
      </c>
      <c r="J142" s="340">
        <v>0.47870778267254038</v>
      </c>
      <c r="K142" s="341">
        <v>0.1196769456681351</v>
      </c>
    </row>
    <row r="143" spans="1:11" ht="14.1" customHeight="1">
      <c r="A143" s="965"/>
      <c r="B143" s="329"/>
      <c r="C143" s="311" t="s">
        <v>1785</v>
      </c>
      <c r="D143" s="311" t="s">
        <v>1780</v>
      </c>
      <c r="E143" s="312"/>
      <c r="F143" s="312"/>
      <c r="G143" s="292" t="s">
        <v>338</v>
      </c>
      <c r="H143" s="312"/>
      <c r="I143" s="317" t="s">
        <v>1127</v>
      </c>
      <c r="J143" s="340">
        <v>1.3861967694566812</v>
      </c>
      <c r="K143" s="341">
        <v>0.34654919236417031</v>
      </c>
    </row>
    <row r="144" spans="1:11" ht="14.1" customHeight="1">
      <c r="A144" s="965"/>
      <c r="B144" s="329"/>
      <c r="C144" s="311" t="s">
        <v>1786</v>
      </c>
      <c r="D144" s="311" t="s">
        <v>1780</v>
      </c>
      <c r="E144" s="312"/>
      <c r="F144" s="312"/>
      <c r="G144" s="292" t="s">
        <v>338</v>
      </c>
      <c r="H144" s="312"/>
      <c r="I144" s="317" t="s">
        <v>1127</v>
      </c>
      <c r="J144" s="340">
        <v>0.45374449339207051</v>
      </c>
      <c r="K144" s="341">
        <v>0.11343612334801763</v>
      </c>
    </row>
    <row r="145" spans="1:11" ht="14.1" customHeight="1">
      <c r="A145" s="965"/>
      <c r="B145" s="329"/>
      <c r="C145" s="311" t="s">
        <v>1673</v>
      </c>
      <c r="D145" s="311" t="s">
        <v>1780</v>
      </c>
      <c r="E145" s="312"/>
      <c r="F145" s="312"/>
      <c r="G145" s="292" t="s">
        <v>338</v>
      </c>
      <c r="H145" s="312"/>
      <c r="I145" s="317" t="s">
        <v>1127</v>
      </c>
      <c r="J145" s="340">
        <v>1.5315712187958883</v>
      </c>
      <c r="K145" s="341">
        <v>0.38289280469897208</v>
      </c>
    </row>
    <row r="146" spans="1:11" ht="14.1" customHeight="1">
      <c r="A146" s="965"/>
      <c r="B146" s="329"/>
      <c r="C146" s="311" t="s">
        <v>1787</v>
      </c>
      <c r="D146" s="311" t="s">
        <v>1780</v>
      </c>
      <c r="E146" s="312"/>
      <c r="F146" s="312"/>
      <c r="G146" s="292" t="s">
        <v>338</v>
      </c>
      <c r="H146" s="312"/>
      <c r="I146" s="317" t="s">
        <v>1127</v>
      </c>
      <c r="J146" s="340">
        <v>0.76945668135095457</v>
      </c>
      <c r="K146" s="341">
        <v>0.19236417033773864</v>
      </c>
    </row>
    <row r="147" spans="1:11" ht="14.1" customHeight="1">
      <c r="A147" s="965"/>
      <c r="B147" s="329"/>
      <c r="C147" s="311" t="s">
        <v>1788</v>
      </c>
      <c r="D147" s="311" t="s">
        <v>1780</v>
      </c>
      <c r="E147" s="312"/>
      <c r="F147" s="312"/>
      <c r="G147" s="292" t="s">
        <v>338</v>
      </c>
      <c r="H147" s="312"/>
      <c r="I147" s="317" t="s">
        <v>1127</v>
      </c>
      <c r="J147" s="340">
        <v>0.55212922173274592</v>
      </c>
      <c r="K147" s="341">
        <v>0.13803230543318648</v>
      </c>
    </row>
    <row r="148" spans="1:11" ht="14.1" customHeight="1">
      <c r="A148" s="965"/>
      <c r="B148" s="329"/>
      <c r="C148" s="311" t="s">
        <v>1789</v>
      </c>
      <c r="D148" s="311" t="s">
        <v>1780</v>
      </c>
      <c r="E148" s="312"/>
      <c r="F148" s="312"/>
      <c r="G148" s="292" t="s">
        <v>338</v>
      </c>
      <c r="H148" s="312"/>
      <c r="I148" s="317" t="s">
        <v>1127</v>
      </c>
      <c r="J148" s="340">
        <v>1.3494860499265784</v>
      </c>
      <c r="K148" s="341">
        <v>0.3373715124816446</v>
      </c>
    </row>
    <row r="149" spans="1:11" ht="14.1" customHeight="1">
      <c r="A149" s="965"/>
      <c r="B149" s="329"/>
      <c r="C149" s="311" t="s">
        <v>1790</v>
      </c>
      <c r="D149" s="311" t="s">
        <v>1780</v>
      </c>
      <c r="E149" s="312"/>
      <c r="F149" s="312"/>
      <c r="G149" s="292" t="s">
        <v>338</v>
      </c>
      <c r="H149" s="312"/>
      <c r="I149" s="317" t="s">
        <v>1127</v>
      </c>
      <c r="J149" s="340">
        <v>1.0704845814977975</v>
      </c>
      <c r="K149" s="341">
        <v>0.26762114537444937</v>
      </c>
    </row>
    <row r="150" spans="1:11" ht="14.1" customHeight="1">
      <c r="A150" s="965"/>
      <c r="B150" s="329"/>
      <c r="C150" s="311" t="s">
        <v>1791</v>
      </c>
      <c r="D150" s="311" t="s">
        <v>1780</v>
      </c>
      <c r="E150" s="312"/>
      <c r="F150" s="312"/>
      <c r="G150" s="292" t="s">
        <v>338</v>
      </c>
      <c r="H150" s="312"/>
      <c r="I150" s="317" t="s">
        <v>1127</v>
      </c>
      <c r="J150" s="340">
        <v>1.1718061674008811</v>
      </c>
      <c r="K150" s="341">
        <v>0.29295154185022027</v>
      </c>
    </row>
    <row r="151" spans="1:11" ht="14.1" customHeight="1">
      <c r="A151" s="965"/>
      <c r="B151" s="300"/>
      <c r="C151" s="301"/>
      <c r="D151" s="302"/>
      <c r="E151" s="303"/>
      <c r="F151" s="304">
        <v>1</v>
      </c>
      <c r="G151" s="304">
        <v>14</v>
      </c>
      <c r="H151" s="305"/>
      <c r="I151" s="306"/>
      <c r="J151" s="307">
        <f>SUM(J136:J150)</f>
        <v>52.249632892804705</v>
      </c>
      <c r="K151" s="308">
        <f>SUM(K136:K150)</f>
        <v>23.062408223201174</v>
      </c>
    </row>
    <row r="152" spans="1:11" ht="14.1" customHeight="1">
      <c r="A152" s="965"/>
      <c r="B152" s="284">
        <v>378</v>
      </c>
      <c r="C152" s="332" t="s">
        <v>1792</v>
      </c>
      <c r="D152" s="333"/>
      <c r="E152" s="286"/>
      <c r="F152" s="286"/>
      <c r="G152" s="286"/>
      <c r="H152" s="286"/>
      <c r="I152" s="286"/>
      <c r="J152" s="286"/>
      <c r="K152" s="287"/>
    </row>
    <row r="153" spans="1:11" ht="14.1" customHeight="1">
      <c r="A153" s="965"/>
      <c r="B153" s="329"/>
      <c r="C153" s="311" t="s">
        <v>972</v>
      </c>
      <c r="D153" s="311" t="s">
        <v>1793</v>
      </c>
      <c r="E153" s="312"/>
      <c r="F153" s="312"/>
      <c r="G153" s="292" t="s">
        <v>338</v>
      </c>
      <c r="H153" s="312"/>
      <c r="I153" s="317" t="s">
        <v>1127</v>
      </c>
      <c r="J153" s="340">
        <v>8.748898678414097</v>
      </c>
      <c r="K153" s="341">
        <v>2.1872246696035242</v>
      </c>
    </row>
    <row r="154" spans="1:11" ht="14.1" customHeight="1">
      <c r="A154" s="965"/>
      <c r="B154" s="329"/>
      <c r="C154" s="311" t="s">
        <v>1794</v>
      </c>
      <c r="D154" s="311" t="s">
        <v>1793</v>
      </c>
      <c r="E154" s="312"/>
      <c r="F154" s="312"/>
      <c r="G154" s="292" t="s">
        <v>338</v>
      </c>
      <c r="H154" s="312"/>
      <c r="I154" s="317" t="s">
        <v>1127</v>
      </c>
      <c r="J154" s="340">
        <v>0.5227606461086638</v>
      </c>
      <c r="K154" s="341">
        <v>0.13069016152716595</v>
      </c>
    </row>
    <row r="155" spans="1:11" ht="14.1" customHeight="1">
      <c r="A155" s="965"/>
      <c r="B155" s="300"/>
      <c r="C155" s="301"/>
      <c r="D155" s="302"/>
      <c r="E155" s="303"/>
      <c r="F155" s="304">
        <v>0</v>
      </c>
      <c r="G155" s="304">
        <v>2</v>
      </c>
      <c r="H155" s="305"/>
      <c r="I155" s="306"/>
      <c r="J155" s="307">
        <f>SUM(J153:J154)</f>
        <v>9.2716593245227603</v>
      </c>
      <c r="K155" s="308">
        <f>SUM(K153:K154)</f>
        <v>2.3179148311306901</v>
      </c>
    </row>
    <row r="156" spans="1:11" ht="14.1" customHeight="1">
      <c r="A156" s="965"/>
      <c r="B156" s="284">
        <v>379</v>
      </c>
      <c r="C156" s="332" t="s">
        <v>1795</v>
      </c>
      <c r="D156" s="333"/>
      <c r="E156" s="286"/>
      <c r="F156" s="286"/>
      <c r="G156" s="286"/>
      <c r="H156" s="286"/>
      <c r="I156" s="286"/>
      <c r="J156" s="286"/>
      <c r="K156" s="287"/>
    </row>
    <row r="157" spans="1:11" ht="14.1" customHeight="1">
      <c r="A157" s="965"/>
      <c r="B157" s="329"/>
      <c r="C157" s="311" t="s">
        <v>494</v>
      </c>
      <c r="D157" s="311" t="s">
        <v>1796</v>
      </c>
      <c r="E157" s="312"/>
      <c r="F157" s="292" t="s">
        <v>338</v>
      </c>
      <c r="G157" s="312"/>
      <c r="H157" s="312"/>
      <c r="I157" s="317" t="s">
        <v>356</v>
      </c>
      <c r="J157" s="317">
        <v>120</v>
      </c>
      <c r="K157" s="339">
        <v>60</v>
      </c>
    </row>
    <row r="158" spans="1:11" ht="14.1" customHeight="1">
      <c r="A158" s="965"/>
      <c r="B158" s="300"/>
      <c r="C158" s="301"/>
      <c r="D158" s="302"/>
      <c r="E158" s="303"/>
      <c r="F158" s="304">
        <v>1</v>
      </c>
      <c r="G158" s="304">
        <v>0</v>
      </c>
      <c r="H158" s="305"/>
      <c r="I158" s="306"/>
      <c r="J158" s="307">
        <f>SUM(J157)</f>
        <v>120</v>
      </c>
      <c r="K158" s="308">
        <f>SUM(K157)</f>
        <v>60</v>
      </c>
    </row>
    <row r="159" spans="1:11" ht="14.1" customHeight="1">
      <c r="A159" s="965"/>
      <c r="B159" s="284">
        <v>380</v>
      </c>
      <c r="C159" s="332" t="s">
        <v>1797</v>
      </c>
      <c r="D159" s="333"/>
      <c r="E159" s="286"/>
      <c r="F159" s="286"/>
      <c r="G159" s="286"/>
      <c r="H159" s="286"/>
      <c r="I159" s="286"/>
      <c r="J159" s="286"/>
      <c r="K159" s="287"/>
    </row>
    <row r="160" spans="1:11" ht="14.1" customHeight="1">
      <c r="A160" s="965"/>
      <c r="B160" s="329"/>
      <c r="C160" s="311" t="s">
        <v>1798</v>
      </c>
      <c r="D160" s="311" t="s">
        <v>1799</v>
      </c>
      <c r="E160" s="312"/>
      <c r="F160" s="312"/>
      <c r="G160" s="292" t="s">
        <v>338</v>
      </c>
      <c r="H160" s="312"/>
      <c r="I160" s="317" t="s">
        <v>1127</v>
      </c>
      <c r="J160" s="340">
        <v>0.2687224669603524</v>
      </c>
      <c r="K160" s="341">
        <v>6.71806167400881E-2</v>
      </c>
    </row>
    <row r="161" spans="1:14" ht="14.1" customHeight="1">
      <c r="A161" s="965"/>
      <c r="B161" s="329"/>
      <c r="C161" s="311" t="s">
        <v>1800</v>
      </c>
      <c r="D161" s="311" t="s">
        <v>1799</v>
      </c>
      <c r="E161" s="312"/>
      <c r="F161" s="312"/>
      <c r="G161" s="292" t="s">
        <v>338</v>
      </c>
      <c r="H161" s="312"/>
      <c r="I161" s="317" t="s">
        <v>1127</v>
      </c>
      <c r="J161" s="340">
        <v>1.1718061674008811</v>
      </c>
      <c r="K161" s="341">
        <v>0.29295154185022027</v>
      </c>
    </row>
    <row r="162" spans="1:14" ht="14.1" customHeight="1">
      <c r="A162" s="965"/>
      <c r="B162" s="329"/>
      <c r="C162" s="311" t="s">
        <v>1801</v>
      </c>
      <c r="D162" s="311" t="s">
        <v>1799</v>
      </c>
      <c r="E162" s="312"/>
      <c r="F162" s="312"/>
      <c r="G162" s="292" t="s">
        <v>338</v>
      </c>
      <c r="H162" s="312"/>
      <c r="I162" s="317" t="s">
        <v>1127</v>
      </c>
      <c r="J162" s="340">
        <v>0.39500734214390598</v>
      </c>
      <c r="K162" s="341">
        <v>9.8751835535976495E-2</v>
      </c>
    </row>
    <row r="163" spans="1:14" ht="14.1" customHeight="1">
      <c r="A163" s="965"/>
      <c r="B163" s="329"/>
      <c r="C163" s="311" t="s">
        <v>1802</v>
      </c>
      <c r="D163" s="311" t="s">
        <v>1799</v>
      </c>
      <c r="E163" s="312"/>
      <c r="F163" s="312"/>
      <c r="G163" s="292" t="s">
        <v>338</v>
      </c>
      <c r="H163" s="312"/>
      <c r="I163" s="317" t="s">
        <v>1127</v>
      </c>
      <c r="J163" s="340">
        <v>0.22907488986784141</v>
      </c>
      <c r="K163" s="341">
        <v>5.7268722466960353E-2</v>
      </c>
    </row>
    <row r="164" spans="1:14" ht="14.1" customHeight="1">
      <c r="A164" s="965"/>
      <c r="B164" s="329"/>
      <c r="C164" s="311" t="s">
        <v>1803</v>
      </c>
      <c r="D164" s="311" t="s">
        <v>1799</v>
      </c>
      <c r="E164" s="312"/>
      <c r="F164" s="312"/>
      <c r="G164" s="292" t="s">
        <v>338</v>
      </c>
      <c r="H164" s="312"/>
      <c r="I164" s="317" t="s">
        <v>1127</v>
      </c>
      <c r="J164" s="340">
        <v>0.27165932452276065</v>
      </c>
      <c r="K164" s="341">
        <v>6.7914831130690162E-2</v>
      </c>
    </row>
    <row r="165" spans="1:14" ht="14.1" customHeight="1">
      <c r="A165" s="965"/>
      <c r="B165" s="329"/>
      <c r="C165" s="311" t="s">
        <v>1804</v>
      </c>
      <c r="D165" s="311" t="s">
        <v>1799</v>
      </c>
      <c r="E165" s="312"/>
      <c r="F165" s="312"/>
      <c r="G165" s="292" t="s">
        <v>338</v>
      </c>
      <c r="H165" s="312"/>
      <c r="I165" s="317" t="s">
        <v>1127</v>
      </c>
      <c r="J165" s="340">
        <v>0.74743024963289273</v>
      </c>
      <c r="K165" s="341">
        <v>0.18685756240822318</v>
      </c>
    </row>
    <row r="166" spans="1:14" ht="14.1" customHeight="1">
      <c r="A166" s="965"/>
      <c r="B166" s="329"/>
      <c r="C166" s="311" t="s">
        <v>1805</v>
      </c>
      <c r="D166" s="311" t="s">
        <v>1799</v>
      </c>
      <c r="E166" s="312"/>
      <c r="F166" s="312"/>
      <c r="G166" s="292" t="s">
        <v>338</v>
      </c>
      <c r="H166" s="312"/>
      <c r="I166" s="317" t="s">
        <v>1127</v>
      </c>
      <c r="J166" s="340">
        <v>0.27606461086637296</v>
      </c>
      <c r="K166" s="341">
        <v>6.901615271659324E-2</v>
      </c>
    </row>
    <row r="167" spans="1:14" ht="14.1" customHeight="1">
      <c r="A167" s="965"/>
      <c r="B167" s="329"/>
      <c r="C167" s="311" t="s">
        <v>1806</v>
      </c>
      <c r="D167" s="311" t="s">
        <v>1799</v>
      </c>
      <c r="E167" s="312"/>
      <c r="F167" s="312"/>
      <c r="G167" s="292" t="s">
        <v>338</v>
      </c>
      <c r="H167" s="312"/>
      <c r="I167" s="317" t="s">
        <v>1127</v>
      </c>
      <c r="J167" s="340">
        <v>0.4831130690161527</v>
      </c>
      <c r="K167" s="341">
        <v>0.12077826725403817</v>
      </c>
    </row>
    <row r="168" spans="1:14" ht="14.1" customHeight="1">
      <c r="A168" s="965"/>
      <c r="B168" s="329"/>
      <c r="C168" s="311" t="s">
        <v>1807</v>
      </c>
      <c r="D168" s="311" t="s">
        <v>1799</v>
      </c>
      <c r="E168" s="312"/>
      <c r="F168" s="312"/>
      <c r="G168" s="292" t="s">
        <v>338</v>
      </c>
      <c r="H168" s="312"/>
      <c r="I168" s="317" t="s">
        <v>1127</v>
      </c>
      <c r="J168" s="340">
        <v>1.026431718061674</v>
      </c>
      <c r="K168" s="341">
        <v>0.2566079295154185</v>
      </c>
    </row>
    <row r="169" spans="1:14" ht="14.1" customHeight="1">
      <c r="A169" s="965"/>
      <c r="B169" s="329"/>
      <c r="C169" s="311" t="s">
        <v>1808</v>
      </c>
      <c r="D169" s="311" t="s">
        <v>1799</v>
      </c>
      <c r="E169" s="312"/>
      <c r="F169" s="312"/>
      <c r="G169" s="292" t="s">
        <v>338</v>
      </c>
      <c r="H169" s="312"/>
      <c r="I169" s="317" t="s">
        <v>1127</v>
      </c>
      <c r="J169" s="340">
        <v>0.99118942731277537</v>
      </c>
      <c r="K169" s="341">
        <v>0.24779735682819384</v>
      </c>
    </row>
    <row r="170" spans="1:14" ht="14.1" customHeight="1">
      <c r="A170" s="965"/>
      <c r="B170" s="329"/>
      <c r="C170" s="311" t="s">
        <v>1809</v>
      </c>
      <c r="D170" s="311" t="s">
        <v>1799</v>
      </c>
      <c r="E170" s="312"/>
      <c r="F170" s="312"/>
      <c r="G170" s="292" t="s">
        <v>338</v>
      </c>
      <c r="H170" s="312"/>
      <c r="I170" s="317" t="s">
        <v>1127</v>
      </c>
      <c r="J170" s="340">
        <v>0.60205580029368566</v>
      </c>
      <c r="K170" s="341">
        <v>0.15051395007342142</v>
      </c>
    </row>
    <row r="171" spans="1:14" ht="14.1" customHeight="1">
      <c r="A171" s="965"/>
      <c r="B171" s="329"/>
      <c r="C171" s="311" t="s">
        <v>1810</v>
      </c>
      <c r="D171" s="311" t="s">
        <v>1811</v>
      </c>
      <c r="E171" s="312"/>
      <c r="F171" s="292" t="s">
        <v>338</v>
      </c>
      <c r="G171" s="312"/>
      <c r="H171" s="312"/>
      <c r="I171" s="317" t="s">
        <v>349</v>
      </c>
      <c r="J171" s="317">
        <v>55</v>
      </c>
      <c r="K171" s="339">
        <v>20</v>
      </c>
    </row>
    <row r="172" spans="1:14" ht="14.1" customHeight="1">
      <c r="A172" s="965"/>
      <c r="B172" s="300"/>
      <c r="C172" s="301"/>
      <c r="D172" s="302"/>
      <c r="E172" s="303"/>
      <c r="F172" s="304">
        <v>1</v>
      </c>
      <c r="G172" s="304">
        <v>11</v>
      </c>
      <c r="H172" s="305"/>
      <c r="I172" s="306"/>
      <c r="J172" s="307">
        <f>SUM(J160:J171)</f>
        <v>61.462555066079297</v>
      </c>
      <c r="K172" s="308">
        <f>SUM(K160:K171)</f>
        <v>21.615638766519822</v>
      </c>
    </row>
    <row r="173" spans="1:14" ht="14.1" customHeight="1" thickBot="1">
      <c r="A173" s="966"/>
      <c r="B173" s="318"/>
      <c r="C173" s="319"/>
      <c r="D173" s="320"/>
      <c r="E173" s="320"/>
      <c r="F173" s="321">
        <f>F172+F158+F155+F151+F134</f>
        <v>4</v>
      </c>
      <c r="G173" s="321">
        <f>G172+G158+G155+G151+G134</f>
        <v>63</v>
      </c>
      <c r="H173" s="322"/>
      <c r="I173" s="322"/>
      <c r="J173" s="323">
        <f>J172+J158+J155+J151+J134</f>
        <v>358.83406754772398</v>
      </c>
      <c r="K173" s="324">
        <f>K172+K158+K155+K151+K134</f>
        <v>168.45851688693099</v>
      </c>
    </row>
    <row r="174" spans="1:14" s="56" customFormat="1" ht="14.1" customHeight="1">
      <c r="A174" s="964" t="s">
        <v>1812</v>
      </c>
      <c r="B174" s="284">
        <v>381</v>
      </c>
      <c r="C174" s="332" t="s">
        <v>1813</v>
      </c>
      <c r="D174" s="333"/>
      <c r="E174" s="286"/>
      <c r="F174" s="286"/>
      <c r="G174" s="286"/>
      <c r="H174" s="286"/>
      <c r="I174" s="286"/>
      <c r="J174" s="286"/>
      <c r="K174" s="287"/>
    </row>
    <row r="175" spans="1:14" s="56" customFormat="1" ht="14.1" customHeight="1">
      <c r="A175" s="965"/>
      <c r="B175" s="342"/>
      <c r="C175" s="311" t="s">
        <v>494</v>
      </c>
      <c r="D175" s="311" t="s">
        <v>1814</v>
      </c>
      <c r="E175" s="343"/>
      <c r="F175" s="292" t="s">
        <v>338</v>
      </c>
      <c r="G175" s="343"/>
      <c r="H175" s="343"/>
      <c r="I175" s="317" t="s">
        <v>356</v>
      </c>
      <c r="J175" s="317">
        <v>120</v>
      </c>
      <c r="K175" s="339">
        <v>60</v>
      </c>
      <c r="L175" s="9"/>
      <c r="M175" s="12"/>
      <c r="N175" s="10"/>
    </row>
    <row r="176" spans="1:14" s="56" customFormat="1" ht="14.1" customHeight="1">
      <c r="A176" s="965"/>
      <c r="B176" s="342"/>
      <c r="C176" s="311" t="s">
        <v>1815</v>
      </c>
      <c r="D176" s="311" t="s">
        <v>1814</v>
      </c>
      <c r="E176" s="343"/>
      <c r="F176" s="292" t="s">
        <v>338</v>
      </c>
      <c r="G176" s="343"/>
      <c r="H176" s="343"/>
      <c r="I176" s="317" t="s">
        <v>356</v>
      </c>
      <c r="J176" s="317">
        <v>38</v>
      </c>
      <c r="K176" s="339">
        <v>19</v>
      </c>
      <c r="L176" s="11"/>
      <c r="M176" s="12"/>
      <c r="N176" s="10"/>
    </row>
    <row r="177" spans="1:14" s="56" customFormat="1" ht="14.1" customHeight="1">
      <c r="A177" s="965"/>
      <c r="B177" s="342"/>
      <c r="C177" s="311" t="s">
        <v>1816</v>
      </c>
      <c r="D177" s="311" t="s">
        <v>1817</v>
      </c>
      <c r="E177" s="343"/>
      <c r="F177" s="343"/>
      <c r="G177" s="292" t="s">
        <v>338</v>
      </c>
      <c r="H177" s="343"/>
      <c r="I177" s="317" t="s">
        <v>1127</v>
      </c>
      <c r="J177" s="340">
        <v>12.87812041116006</v>
      </c>
      <c r="K177" s="341">
        <v>3.2195301027900149</v>
      </c>
      <c r="L177" s="9"/>
      <c r="M177" s="12"/>
      <c r="N177" s="10"/>
    </row>
    <row r="178" spans="1:14" ht="14.1" customHeight="1">
      <c r="A178" s="965"/>
      <c r="B178" s="300"/>
      <c r="C178" s="301"/>
      <c r="D178" s="302"/>
      <c r="E178" s="303"/>
      <c r="F178" s="304">
        <v>2</v>
      </c>
      <c r="G178" s="304">
        <v>1</v>
      </c>
      <c r="H178" s="305"/>
      <c r="I178" s="306"/>
      <c r="J178" s="307">
        <f>SUM(J175:J177)</f>
        <v>170.87812041116007</v>
      </c>
      <c r="K178" s="308">
        <f>SUM(K175:K177)</f>
        <v>82.219530102790017</v>
      </c>
      <c r="L178" s="11"/>
      <c r="M178" s="12"/>
      <c r="N178" s="10"/>
    </row>
    <row r="179" spans="1:14" s="56" customFormat="1" ht="14.1" customHeight="1">
      <c r="A179" s="965"/>
      <c r="B179" s="284">
        <v>382</v>
      </c>
      <c r="C179" s="344" t="s">
        <v>247</v>
      </c>
      <c r="D179" s="333" t="s">
        <v>248</v>
      </c>
      <c r="E179" s="286"/>
      <c r="F179" s="286"/>
      <c r="G179" s="286"/>
      <c r="H179" s="286"/>
      <c r="I179" s="286"/>
      <c r="J179" s="286"/>
      <c r="K179" s="287"/>
    </row>
    <row r="180" spans="1:14" s="56" customFormat="1" ht="14.1" customHeight="1">
      <c r="A180" s="965"/>
      <c r="B180" s="342"/>
      <c r="C180" s="311" t="s">
        <v>1818</v>
      </c>
      <c r="D180" s="311" t="s">
        <v>1819</v>
      </c>
      <c r="E180" s="343"/>
      <c r="F180" s="292" t="s">
        <v>338</v>
      </c>
      <c r="G180" s="343"/>
      <c r="H180" s="343"/>
      <c r="I180" s="317" t="s">
        <v>356</v>
      </c>
      <c r="J180" s="317">
        <v>60</v>
      </c>
      <c r="K180" s="339">
        <v>30</v>
      </c>
      <c r="L180" s="9"/>
      <c r="M180" s="12"/>
      <c r="N180" s="10"/>
    </row>
    <row r="181" spans="1:14" s="56" customFormat="1" ht="14.1" customHeight="1">
      <c r="A181" s="965"/>
      <c r="B181" s="342"/>
      <c r="C181" s="311" t="s">
        <v>1820</v>
      </c>
      <c r="D181" s="311" t="s">
        <v>1821</v>
      </c>
      <c r="E181" s="343"/>
      <c r="F181" s="343"/>
      <c r="G181" s="292" t="s">
        <v>338</v>
      </c>
      <c r="H181" s="343"/>
      <c r="I181" s="317" t="s">
        <v>1127</v>
      </c>
      <c r="J181" s="340">
        <v>3.2408223201174744</v>
      </c>
      <c r="K181" s="341">
        <v>0.81020558002936871</v>
      </c>
    </row>
    <row r="182" spans="1:14" s="56" customFormat="1" ht="14.1" customHeight="1">
      <c r="A182" s="965"/>
      <c r="B182" s="342"/>
      <c r="C182" s="311" t="s">
        <v>1822</v>
      </c>
      <c r="D182" s="311" t="s">
        <v>1821</v>
      </c>
      <c r="E182" s="343"/>
      <c r="F182" s="343"/>
      <c r="G182" s="292" t="s">
        <v>338</v>
      </c>
      <c r="H182" s="343"/>
      <c r="I182" s="317" t="s">
        <v>1127</v>
      </c>
      <c r="J182" s="340">
        <v>5.1306901615271654</v>
      </c>
      <c r="K182" s="341">
        <v>1.2826725403817916</v>
      </c>
    </row>
    <row r="183" spans="1:14" ht="14.1" customHeight="1">
      <c r="A183" s="965"/>
      <c r="B183" s="300"/>
      <c r="C183" s="301"/>
      <c r="D183" s="302"/>
      <c r="E183" s="303"/>
      <c r="F183" s="304">
        <v>1</v>
      </c>
      <c r="G183" s="304">
        <v>2</v>
      </c>
      <c r="H183" s="305"/>
      <c r="I183" s="306"/>
      <c r="J183" s="307">
        <f>SUM(J180:J182)</f>
        <v>68.371512481644643</v>
      </c>
      <c r="K183" s="308">
        <f>SUM(K180:K182)</f>
        <v>32.092878120411157</v>
      </c>
    </row>
    <row r="184" spans="1:14" s="56" customFormat="1" ht="14.1" customHeight="1">
      <c r="A184" s="965"/>
      <c r="B184" s="284">
        <v>383</v>
      </c>
      <c r="C184" s="332" t="s">
        <v>1823</v>
      </c>
      <c r="D184" s="333"/>
      <c r="E184" s="286"/>
      <c r="F184" s="286"/>
      <c r="G184" s="286"/>
      <c r="H184" s="286"/>
      <c r="I184" s="286"/>
      <c r="J184" s="286"/>
      <c r="K184" s="287"/>
    </row>
    <row r="185" spans="1:14" s="56" customFormat="1" ht="14.1" customHeight="1">
      <c r="A185" s="965"/>
      <c r="B185" s="342"/>
      <c r="C185" s="311" t="s">
        <v>501</v>
      </c>
      <c r="D185" s="311" t="s">
        <v>1824</v>
      </c>
      <c r="E185" s="343"/>
      <c r="F185" s="292" t="s">
        <v>338</v>
      </c>
      <c r="G185" s="343"/>
      <c r="H185" s="343"/>
      <c r="I185" s="317" t="s">
        <v>356</v>
      </c>
      <c r="J185" s="317">
        <v>81</v>
      </c>
      <c r="K185" s="339">
        <v>50</v>
      </c>
    </row>
    <row r="186" spans="1:14" s="56" customFormat="1" ht="14.1" customHeight="1">
      <c r="A186" s="965"/>
      <c r="B186" s="342"/>
      <c r="C186" s="311" t="s">
        <v>1825</v>
      </c>
      <c r="D186" s="311" t="s">
        <v>1826</v>
      </c>
      <c r="E186" s="343"/>
      <c r="F186" s="343"/>
      <c r="G186" s="292" t="s">
        <v>338</v>
      </c>
      <c r="H186" s="343"/>
      <c r="I186" s="317" t="s">
        <v>1127</v>
      </c>
      <c r="J186" s="340">
        <v>4.9853157121879592</v>
      </c>
      <c r="K186" s="341">
        <v>1.2463289280469898</v>
      </c>
    </row>
    <row r="187" spans="1:14" s="56" customFormat="1" ht="14.1" customHeight="1">
      <c r="A187" s="965"/>
      <c r="B187" s="342"/>
      <c r="C187" s="311" t="s">
        <v>1827</v>
      </c>
      <c r="D187" s="311" t="s">
        <v>1826</v>
      </c>
      <c r="E187" s="343"/>
      <c r="F187" s="343"/>
      <c r="G187" s="292" t="s">
        <v>338</v>
      </c>
      <c r="H187" s="343"/>
      <c r="I187" s="317" t="s">
        <v>1127</v>
      </c>
      <c r="J187" s="340">
        <v>4.5785609397944196</v>
      </c>
      <c r="K187" s="341">
        <v>1.1446402349486049</v>
      </c>
    </row>
    <row r="188" spans="1:14" ht="14.1" customHeight="1">
      <c r="A188" s="965"/>
      <c r="B188" s="300"/>
      <c r="C188" s="301"/>
      <c r="D188" s="302"/>
      <c r="E188" s="303"/>
      <c r="F188" s="304">
        <v>1</v>
      </c>
      <c r="G188" s="304">
        <v>2</v>
      </c>
      <c r="H188" s="305"/>
      <c r="I188" s="306"/>
      <c r="J188" s="307">
        <f>SUM(J185:J187)</f>
        <v>90.563876651982369</v>
      </c>
      <c r="K188" s="308">
        <f>SUM(K185:K187)</f>
        <v>52.390969162995596</v>
      </c>
    </row>
    <row r="189" spans="1:14" s="56" customFormat="1" ht="14.1" customHeight="1">
      <c r="A189" s="965"/>
      <c r="B189" s="284">
        <v>384</v>
      </c>
      <c r="C189" s="332" t="s">
        <v>1828</v>
      </c>
      <c r="D189" s="333"/>
      <c r="E189" s="286"/>
      <c r="F189" s="286"/>
      <c r="G189" s="286"/>
      <c r="H189" s="286"/>
      <c r="I189" s="286"/>
      <c r="J189" s="286"/>
      <c r="K189" s="287"/>
    </row>
    <row r="190" spans="1:14" s="56" customFormat="1" ht="14.1" customHeight="1">
      <c r="A190" s="965"/>
      <c r="B190" s="342"/>
      <c r="C190" s="311" t="s">
        <v>1829</v>
      </c>
      <c r="D190" s="311" t="s">
        <v>1830</v>
      </c>
      <c r="E190" s="343"/>
      <c r="F190" s="292" t="s">
        <v>338</v>
      </c>
      <c r="G190" s="292"/>
      <c r="H190" s="343"/>
      <c r="I190" s="317" t="s">
        <v>356</v>
      </c>
      <c r="J190" s="317">
        <v>80</v>
      </c>
      <c r="K190" s="339">
        <v>40</v>
      </c>
    </row>
    <row r="191" spans="1:14" s="56" customFormat="1" ht="14.1" customHeight="1">
      <c r="A191" s="965"/>
      <c r="B191" s="342"/>
      <c r="C191" s="311" t="s">
        <v>1831</v>
      </c>
      <c r="D191" s="311" t="s">
        <v>1832</v>
      </c>
      <c r="E191" s="343"/>
      <c r="F191" s="343"/>
      <c r="G191" s="292" t="s">
        <v>338</v>
      </c>
      <c r="H191" s="343"/>
      <c r="I191" s="317" t="s">
        <v>1127</v>
      </c>
      <c r="J191" s="340">
        <v>5.2936857562408219</v>
      </c>
      <c r="K191" s="341">
        <v>1.3234214390602055</v>
      </c>
    </row>
    <row r="192" spans="1:14" ht="14.1" customHeight="1">
      <c r="A192" s="965"/>
      <c r="B192" s="300"/>
      <c r="C192" s="301"/>
      <c r="D192" s="302"/>
      <c r="E192" s="303"/>
      <c r="F192" s="304">
        <v>1</v>
      </c>
      <c r="G192" s="304">
        <v>1</v>
      </c>
      <c r="H192" s="305"/>
      <c r="I192" s="306"/>
      <c r="J192" s="307">
        <f>SUM(J190:J191)</f>
        <v>85.293685756240819</v>
      </c>
      <c r="K192" s="308">
        <f>SUM(K190:K191)</f>
        <v>41.323421439060205</v>
      </c>
    </row>
    <row r="193" spans="1:11" s="56" customFormat="1" ht="14.1" customHeight="1">
      <c r="A193" s="965"/>
      <c r="B193" s="284">
        <v>385</v>
      </c>
      <c r="C193" s="332" t="s">
        <v>1833</v>
      </c>
      <c r="D193" s="333"/>
      <c r="E193" s="286"/>
      <c r="F193" s="286"/>
      <c r="G193" s="286"/>
      <c r="H193" s="286"/>
      <c r="I193" s="286"/>
      <c r="J193" s="286"/>
      <c r="K193" s="287"/>
    </row>
    <row r="194" spans="1:11" s="56" customFormat="1" ht="14.1" customHeight="1">
      <c r="A194" s="965"/>
      <c r="B194" s="342"/>
      <c r="C194" s="311" t="s">
        <v>503</v>
      </c>
      <c r="D194" s="311" t="s">
        <v>1834</v>
      </c>
      <c r="E194" s="343"/>
      <c r="F194" s="292" t="s">
        <v>338</v>
      </c>
      <c r="G194" s="343"/>
      <c r="H194" s="343"/>
      <c r="I194" s="317" t="s">
        <v>356</v>
      </c>
      <c r="J194" s="317">
        <v>74</v>
      </c>
      <c r="K194" s="339">
        <v>37</v>
      </c>
    </row>
    <row r="195" spans="1:11" s="56" customFormat="1" ht="14.1" customHeight="1">
      <c r="A195" s="965"/>
      <c r="B195" s="342"/>
      <c r="C195" s="311" t="s">
        <v>1835</v>
      </c>
      <c r="D195" s="311" t="s">
        <v>1836</v>
      </c>
      <c r="E195" s="343"/>
      <c r="F195" s="343"/>
      <c r="G195" s="292" t="s">
        <v>338</v>
      </c>
      <c r="H195" s="343"/>
      <c r="I195" s="317" t="s">
        <v>1127</v>
      </c>
      <c r="J195" s="340">
        <v>1.3318649045521294</v>
      </c>
      <c r="K195" s="341">
        <v>0.3329662261380324</v>
      </c>
    </row>
    <row r="196" spans="1:11" s="56" customFormat="1" ht="14.1" customHeight="1">
      <c r="A196" s="965"/>
      <c r="B196" s="342"/>
      <c r="C196" s="311" t="s">
        <v>1837</v>
      </c>
      <c r="D196" s="311" t="s">
        <v>1836</v>
      </c>
      <c r="E196" s="343"/>
      <c r="F196" s="343"/>
      <c r="G196" s="292" t="s">
        <v>338</v>
      </c>
      <c r="H196" s="343"/>
      <c r="I196" s="317" t="s">
        <v>1127</v>
      </c>
      <c r="J196" s="340">
        <v>1.2158590308370043</v>
      </c>
      <c r="K196" s="341">
        <v>0.30396475770925108</v>
      </c>
    </row>
    <row r="197" spans="1:11" s="56" customFormat="1" ht="14.1" customHeight="1">
      <c r="A197" s="965"/>
      <c r="B197" s="342"/>
      <c r="C197" s="311" t="s">
        <v>1838</v>
      </c>
      <c r="D197" s="311" t="s">
        <v>1836</v>
      </c>
      <c r="E197" s="343"/>
      <c r="F197" s="343"/>
      <c r="G197" s="292" t="s">
        <v>338</v>
      </c>
      <c r="H197" s="343"/>
      <c r="I197" s="317" t="s">
        <v>1127</v>
      </c>
      <c r="J197" s="340">
        <v>1.0455212922173276</v>
      </c>
      <c r="K197" s="341">
        <v>0.2613803230543319</v>
      </c>
    </row>
    <row r="198" spans="1:11" ht="14.1" customHeight="1">
      <c r="A198" s="965"/>
      <c r="B198" s="300"/>
      <c r="C198" s="301"/>
      <c r="D198" s="302"/>
      <c r="E198" s="303"/>
      <c r="F198" s="304">
        <v>1</v>
      </c>
      <c r="G198" s="304">
        <v>3</v>
      </c>
      <c r="H198" s="305"/>
      <c r="I198" s="306"/>
      <c r="J198" s="307">
        <f>SUM(J194:J197)</f>
        <v>77.593245227606474</v>
      </c>
      <c r="K198" s="308">
        <f>SUM(K194:K197)</f>
        <v>37.898311306901618</v>
      </c>
    </row>
    <row r="199" spans="1:11" ht="14.1" customHeight="1" thickBot="1">
      <c r="A199" s="966"/>
      <c r="B199" s="318"/>
      <c r="C199" s="319"/>
      <c r="D199" s="320"/>
      <c r="E199" s="320"/>
      <c r="F199" s="321">
        <f>F198+F192+F188+F183+F178</f>
        <v>6</v>
      </c>
      <c r="G199" s="321">
        <f>G198+G192+G188+G183+G178</f>
        <v>9</v>
      </c>
      <c r="H199" s="322"/>
      <c r="I199" s="322"/>
      <c r="J199" s="323">
        <f>J198+J192+J188+J183+J178</f>
        <v>492.70044052863437</v>
      </c>
      <c r="K199" s="324">
        <f>K198+K192+K188+K183+K178</f>
        <v>245.92511013215858</v>
      </c>
    </row>
    <row r="200" spans="1:11" ht="14.1" customHeight="1">
      <c r="A200" s="964" t="s">
        <v>1839</v>
      </c>
      <c r="B200" s="284">
        <v>386</v>
      </c>
      <c r="C200" s="332" t="s">
        <v>1840</v>
      </c>
      <c r="D200" s="333"/>
      <c r="E200" s="286"/>
      <c r="F200" s="286"/>
      <c r="G200" s="286"/>
      <c r="H200" s="286"/>
      <c r="I200" s="286"/>
      <c r="J200" s="286"/>
      <c r="K200" s="287"/>
    </row>
    <row r="201" spans="1:11" ht="14.1" customHeight="1">
      <c r="A201" s="965"/>
      <c r="B201" s="329"/>
      <c r="C201" s="311" t="s">
        <v>1841</v>
      </c>
      <c r="D201" s="311" t="s">
        <v>1842</v>
      </c>
      <c r="E201" s="312"/>
      <c r="F201" s="292" t="s">
        <v>338</v>
      </c>
      <c r="G201" s="292"/>
      <c r="H201" s="312"/>
      <c r="I201" s="317" t="s">
        <v>349</v>
      </c>
      <c r="J201" s="317">
        <v>70</v>
      </c>
      <c r="K201" s="339">
        <v>30</v>
      </c>
    </row>
    <row r="202" spans="1:11" ht="14.1" customHeight="1">
      <c r="A202" s="965"/>
      <c r="B202" s="329"/>
      <c r="C202" s="311" t="s">
        <v>501</v>
      </c>
      <c r="D202" s="311" t="s">
        <v>1842</v>
      </c>
      <c r="E202" s="312"/>
      <c r="F202" s="292" t="s">
        <v>338</v>
      </c>
      <c r="G202" s="292"/>
      <c r="H202" s="312"/>
      <c r="I202" s="345" t="s">
        <v>349</v>
      </c>
      <c r="J202" s="345">
        <v>30</v>
      </c>
      <c r="K202" s="346">
        <v>15</v>
      </c>
    </row>
    <row r="203" spans="1:11" ht="14.1" customHeight="1">
      <c r="A203" s="965"/>
      <c r="B203" s="329"/>
      <c r="C203" s="311" t="s">
        <v>636</v>
      </c>
      <c r="D203" s="311" t="s">
        <v>1843</v>
      </c>
      <c r="E203" s="312"/>
      <c r="F203" s="312"/>
      <c r="G203" s="292" t="s">
        <v>338</v>
      </c>
      <c r="H203" s="312"/>
      <c r="I203" s="317" t="s">
        <v>1127</v>
      </c>
      <c r="J203" s="340">
        <v>8.9662261380323063</v>
      </c>
      <c r="K203" s="341">
        <v>2.2415565345080766</v>
      </c>
    </row>
    <row r="204" spans="1:11" ht="14.1" customHeight="1">
      <c r="A204" s="965"/>
      <c r="B204" s="329"/>
      <c r="C204" s="311" t="s">
        <v>1844</v>
      </c>
      <c r="D204" s="311" t="s">
        <v>1843</v>
      </c>
      <c r="E204" s="312"/>
      <c r="F204" s="312"/>
      <c r="G204" s="292" t="s">
        <v>338</v>
      </c>
      <c r="H204" s="312"/>
      <c r="I204" s="317" t="s">
        <v>1127</v>
      </c>
      <c r="J204" s="340">
        <v>4.5682819383259909</v>
      </c>
      <c r="K204" s="341">
        <v>1.1420704845814977</v>
      </c>
    </row>
    <row r="205" spans="1:11" ht="14.1" customHeight="1">
      <c r="A205" s="965"/>
      <c r="B205" s="300"/>
      <c r="C205" s="301"/>
      <c r="D205" s="302"/>
      <c r="E205" s="303"/>
      <c r="F205" s="304">
        <v>2</v>
      </c>
      <c r="G205" s="304">
        <v>2</v>
      </c>
      <c r="H205" s="305"/>
      <c r="I205" s="306"/>
      <c r="J205" s="307">
        <f>SUM(J201:J204)</f>
        <v>113.53450807635831</v>
      </c>
      <c r="K205" s="308">
        <f>SUM(K201:K204)</f>
        <v>48.383627019089573</v>
      </c>
    </row>
    <row r="206" spans="1:11" ht="14.1" customHeight="1">
      <c r="A206" s="965"/>
      <c r="B206" s="284">
        <v>387</v>
      </c>
      <c r="C206" s="332" t="s">
        <v>1845</v>
      </c>
      <c r="D206" s="333"/>
      <c r="E206" s="286"/>
      <c r="F206" s="286"/>
      <c r="G206" s="286"/>
      <c r="H206" s="286"/>
      <c r="I206" s="286"/>
      <c r="J206" s="286"/>
      <c r="K206" s="287"/>
    </row>
    <row r="207" spans="1:11" ht="14.1" customHeight="1">
      <c r="A207" s="965"/>
      <c r="B207" s="329"/>
      <c r="C207" s="311" t="s">
        <v>875</v>
      </c>
      <c r="D207" s="311" t="s">
        <v>1846</v>
      </c>
      <c r="E207" s="312"/>
      <c r="F207" s="292" t="s">
        <v>338</v>
      </c>
      <c r="G207" s="312"/>
      <c r="H207" s="312"/>
      <c r="I207" s="317" t="s">
        <v>349</v>
      </c>
      <c r="J207" s="317">
        <v>40</v>
      </c>
      <c r="K207" s="339">
        <v>20</v>
      </c>
    </row>
    <row r="208" spans="1:11" ht="14.1" customHeight="1">
      <c r="A208" s="965"/>
      <c r="B208" s="300"/>
      <c r="C208" s="301"/>
      <c r="D208" s="302"/>
      <c r="E208" s="303"/>
      <c r="F208" s="304">
        <v>1</v>
      </c>
      <c r="G208" s="304">
        <v>0</v>
      </c>
      <c r="H208" s="305"/>
      <c r="I208" s="306"/>
      <c r="J208" s="307">
        <f>SUM(J207:J207)</f>
        <v>40</v>
      </c>
      <c r="K208" s="308">
        <f>SUM(K207)</f>
        <v>20</v>
      </c>
    </row>
    <row r="209" spans="1:11" ht="14.1" customHeight="1">
      <c r="A209" s="965"/>
      <c r="B209" s="284">
        <v>388</v>
      </c>
      <c r="C209" s="332" t="s">
        <v>1847</v>
      </c>
      <c r="D209" s="333"/>
      <c r="E209" s="286"/>
      <c r="F209" s="286"/>
      <c r="G209" s="286"/>
      <c r="H209" s="286"/>
      <c r="I209" s="286"/>
      <c r="J209" s="286"/>
      <c r="K209" s="287"/>
    </row>
    <row r="210" spans="1:11" ht="14.1" customHeight="1">
      <c r="A210" s="965"/>
      <c r="B210" s="329"/>
      <c r="C210" s="311" t="s">
        <v>503</v>
      </c>
      <c r="D210" s="311" t="s">
        <v>1848</v>
      </c>
      <c r="E210" s="312"/>
      <c r="F210" s="292" t="s">
        <v>338</v>
      </c>
      <c r="G210" s="312"/>
      <c r="H210" s="312"/>
      <c r="I210" s="317" t="s">
        <v>349</v>
      </c>
      <c r="J210" s="317">
        <v>30</v>
      </c>
      <c r="K210" s="339">
        <v>15</v>
      </c>
    </row>
    <row r="211" spans="1:11" ht="14.1" customHeight="1">
      <c r="A211" s="965"/>
      <c r="B211" s="329"/>
      <c r="C211" s="311" t="s">
        <v>1849</v>
      </c>
      <c r="D211" s="311" t="s">
        <v>1850</v>
      </c>
      <c r="E211" s="312"/>
      <c r="F211" s="312"/>
      <c r="G211" s="292" t="s">
        <v>338</v>
      </c>
      <c r="H211" s="312"/>
      <c r="I211" s="317" t="s">
        <v>1127</v>
      </c>
      <c r="J211" s="340">
        <v>0.46842878120411158</v>
      </c>
      <c r="K211" s="341">
        <v>0.11710719530102789</v>
      </c>
    </row>
    <row r="212" spans="1:11" ht="14.1" customHeight="1">
      <c r="A212" s="965"/>
      <c r="B212" s="329"/>
      <c r="C212" s="311" t="s">
        <v>1541</v>
      </c>
      <c r="D212" s="311" t="s">
        <v>1850</v>
      </c>
      <c r="E212" s="312"/>
      <c r="F212" s="312"/>
      <c r="G212" s="292" t="s">
        <v>338</v>
      </c>
      <c r="H212" s="312"/>
      <c r="I212" s="317" t="s">
        <v>1127</v>
      </c>
      <c r="J212" s="340">
        <v>1.6475770925110134</v>
      </c>
      <c r="K212" s="341">
        <v>0.41189427312775334</v>
      </c>
    </row>
    <row r="213" spans="1:11" ht="14.1" customHeight="1">
      <c r="A213" s="965"/>
      <c r="B213" s="300"/>
      <c r="C213" s="301"/>
      <c r="D213" s="302"/>
      <c r="E213" s="303"/>
      <c r="F213" s="304">
        <v>1</v>
      </c>
      <c r="G213" s="304">
        <v>2</v>
      </c>
      <c r="H213" s="305"/>
      <c r="I213" s="306"/>
      <c r="J213" s="307">
        <f>SUM(J210:J212)</f>
        <v>32.116005873715125</v>
      </c>
      <c r="K213" s="308">
        <f>SUM(K210:K212)</f>
        <v>15.529001468428781</v>
      </c>
    </row>
    <row r="214" spans="1:11" ht="14.1" customHeight="1">
      <c r="A214" s="965"/>
      <c r="B214" s="284">
        <v>389</v>
      </c>
      <c r="C214" s="332" t="s">
        <v>1851</v>
      </c>
      <c r="D214" s="333"/>
      <c r="E214" s="286"/>
      <c r="F214" s="286"/>
      <c r="G214" s="286"/>
      <c r="H214" s="286"/>
      <c r="I214" s="286"/>
      <c r="J214" s="286"/>
      <c r="K214" s="287"/>
    </row>
    <row r="215" spans="1:11" ht="14.1" customHeight="1">
      <c r="A215" s="965"/>
      <c r="B215" s="329"/>
      <c r="C215" s="311" t="s">
        <v>1852</v>
      </c>
      <c r="D215" s="311" t="s">
        <v>1853</v>
      </c>
      <c r="E215" s="312"/>
      <c r="F215" s="292" t="s">
        <v>338</v>
      </c>
      <c r="G215" s="312"/>
      <c r="H215" s="312"/>
      <c r="I215" s="317" t="s">
        <v>349</v>
      </c>
      <c r="J215" s="317">
        <v>20</v>
      </c>
      <c r="K215" s="339">
        <v>10</v>
      </c>
    </row>
    <row r="216" spans="1:11" ht="14.1" customHeight="1">
      <c r="A216" s="965"/>
      <c r="B216" s="329"/>
      <c r="C216" s="311" t="s">
        <v>1854</v>
      </c>
      <c r="D216" s="311" t="s">
        <v>1855</v>
      </c>
      <c r="E216" s="312"/>
      <c r="F216" s="312"/>
      <c r="G216" s="292" t="s">
        <v>338</v>
      </c>
      <c r="H216" s="312"/>
      <c r="I216" s="317" t="s">
        <v>1127</v>
      </c>
      <c r="J216" s="340">
        <v>9.0058737151248156</v>
      </c>
      <c r="K216" s="341">
        <v>2.2514684287812039</v>
      </c>
    </row>
    <row r="217" spans="1:11" ht="14.1" customHeight="1">
      <c r="A217" s="965"/>
      <c r="B217" s="329"/>
      <c r="C217" s="311" t="s">
        <v>1572</v>
      </c>
      <c r="D217" s="311" t="s">
        <v>1855</v>
      </c>
      <c r="E217" s="312"/>
      <c r="F217" s="312"/>
      <c r="G217" s="292" t="s">
        <v>338</v>
      </c>
      <c r="H217" s="312"/>
      <c r="I217" s="317" t="s">
        <v>1127</v>
      </c>
      <c r="J217" s="340">
        <v>0.7723935389133626</v>
      </c>
      <c r="K217" s="341">
        <v>0.19309838472834065</v>
      </c>
    </row>
    <row r="218" spans="1:11" ht="14.1" customHeight="1">
      <c r="A218" s="965"/>
      <c r="B218" s="329"/>
      <c r="C218" s="311" t="s">
        <v>1856</v>
      </c>
      <c r="D218" s="311" t="s">
        <v>1855</v>
      </c>
      <c r="E218" s="312"/>
      <c r="F218" s="312"/>
      <c r="G218" s="292" t="s">
        <v>338</v>
      </c>
      <c r="H218" s="312"/>
      <c r="I218" s="317" t="s">
        <v>1127</v>
      </c>
      <c r="J218" s="340">
        <v>1.3318649045521294</v>
      </c>
      <c r="K218" s="341">
        <v>0.3329662261380324</v>
      </c>
    </row>
    <row r="219" spans="1:11" ht="14.1" customHeight="1">
      <c r="A219" s="965"/>
      <c r="B219" s="329"/>
      <c r="C219" s="311" t="s">
        <v>1857</v>
      </c>
      <c r="D219" s="311" t="s">
        <v>1855</v>
      </c>
      <c r="E219" s="312"/>
      <c r="F219" s="312"/>
      <c r="G219" s="292" t="s">
        <v>338</v>
      </c>
      <c r="H219" s="312"/>
      <c r="I219" s="317" t="s">
        <v>1127</v>
      </c>
      <c r="J219" s="340">
        <v>4.2599118942731273</v>
      </c>
      <c r="K219" s="341">
        <v>1.0649779735682818</v>
      </c>
    </row>
    <row r="220" spans="1:11" ht="14.1" customHeight="1">
      <c r="A220" s="965"/>
      <c r="B220" s="300"/>
      <c r="C220" s="301"/>
      <c r="D220" s="302"/>
      <c r="E220" s="303"/>
      <c r="F220" s="304">
        <v>1</v>
      </c>
      <c r="G220" s="304">
        <v>4</v>
      </c>
      <c r="H220" s="305"/>
      <c r="I220" s="306"/>
      <c r="J220" s="307">
        <f>SUM(J215:J219)</f>
        <v>35.370044052863435</v>
      </c>
      <c r="K220" s="308">
        <f>SUM(K215:K219)</f>
        <v>13.842511013215859</v>
      </c>
    </row>
    <row r="221" spans="1:11" ht="14.1" customHeight="1">
      <c r="A221" s="965"/>
      <c r="B221" s="284">
        <v>390</v>
      </c>
      <c r="C221" s="332" t="s">
        <v>1858</v>
      </c>
      <c r="D221" s="333"/>
      <c r="E221" s="286"/>
      <c r="F221" s="286"/>
      <c r="G221" s="286"/>
      <c r="H221" s="286"/>
      <c r="I221" s="286"/>
      <c r="J221" s="286"/>
      <c r="K221" s="287"/>
    </row>
    <row r="222" spans="1:11" ht="14.1" customHeight="1">
      <c r="A222" s="965"/>
      <c r="B222" s="329"/>
      <c r="C222" s="311" t="s">
        <v>1859</v>
      </c>
      <c r="D222" s="311" t="s">
        <v>1860</v>
      </c>
      <c r="E222" s="312"/>
      <c r="F222" s="292" t="s">
        <v>338</v>
      </c>
      <c r="G222" s="312"/>
      <c r="H222" s="312"/>
      <c r="I222" s="317" t="s">
        <v>349</v>
      </c>
      <c r="J222" s="317">
        <v>40</v>
      </c>
      <c r="K222" s="339">
        <v>20</v>
      </c>
    </row>
    <row r="223" spans="1:11" ht="14.1" customHeight="1">
      <c r="A223" s="965"/>
      <c r="B223" s="329"/>
      <c r="C223" s="311" t="s">
        <v>1861</v>
      </c>
      <c r="D223" s="311" t="s">
        <v>1862</v>
      </c>
      <c r="E223" s="312"/>
      <c r="F223" s="312"/>
      <c r="G223" s="292" t="s">
        <v>338</v>
      </c>
      <c r="H223" s="312"/>
      <c r="I223" s="317" t="s">
        <v>1127</v>
      </c>
      <c r="J223" s="340">
        <v>5.8751835535976502</v>
      </c>
      <c r="K223" s="341">
        <v>1.4687958883994126</v>
      </c>
    </row>
    <row r="224" spans="1:11" ht="14.1" customHeight="1">
      <c r="A224" s="965"/>
      <c r="B224" s="329"/>
      <c r="C224" s="311" t="s">
        <v>1863</v>
      </c>
      <c r="D224" s="311" t="s">
        <v>1862</v>
      </c>
      <c r="E224" s="312"/>
      <c r="F224" s="312"/>
      <c r="G224" s="292" t="s">
        <v>338</v>
      </c>
      <c r="H224" s="312"/>
      <c r="I224" s="317" t="s">
        <v>1127</v>
      </c>
      <c r="J224" s="340">
        <v>12.04258443465492</v>
      </c>
      <c r="K224" s="341">
        <v>3.0106461086637299</v>
      </c>
    </row>
    <row r="225" spans="1:11" ht="14.1" customHeight="1">
      <c r="A225" s="965"/>
      <c r="B225" s="329"/>
      <c r="C225" s="311" t="s">
        <v>1864</v>
      </c>
      <c r="D225" s="311" t="s">
        <v>1862</v>
      </c>
      <c r="E225" s="312"/>
      <c r="F225" s="312"/>
      <c r="G225" s="292" t="s">
        <v>338</v>
      </c>
      <c r="H225" s="312"/>
      <c r="I225" s="317" t="s">
        <v>1127</v>
      </c>
      <c r="J225" s="340">
        <v>2.0616740088105727</v>
      </c>
      <c r="K225" s="341">
        <v>0.51541850220264318</v>
      </c>
    </row>
    <row r="226" spans="1:11" ht="14.1" customHeight="1">
      <c r="A226" s="965"/>
      <c r="B226" s="329"/>
      <c r="C226" s="311" t="s">
        <v>1865</v>
      </c>
      <c r="D226" s="311" t="s">
        <v>1862</v>
      </c>
      <c r="E226" s="312"/>
      <c r="F226" s="312"/>
      <c r="G226" s="292" t="s">
        <v>338</v>
      </c>
      <c r="H226" s="312"/>
      <c r="I226" s="317" t="s">
        <v>1127</v>
      </c>
      <c r="J226" s="340">
        <v>1.1791483113069015</v>
      </c>
      <c r="K226" s="341">
        <v>0.29478707782672536</v>
      </c>
    </row>
    <row r="227" spans="1:11" ht="14.1" customHeight="1">
      <c r="A227" s="965"/>
      <c r="B227" s="329"/>
      <c r="C227" s="311" t="s">
        <v>1866</v>
      </c>
      <c r="D227" s="311" t="s">
        <v>1862</v>
      </c>
      <c r="E227" s="312"/>
      <c r="F227" s="312"/>
      <c r="G227" s="292" t="s">
        <v>338</v>
      </c>
      <c r="H227" s="312"/>
      <c r="I227" s="317" t="s">
        <v>1127</v>
      </c>
      <c r="J227" s="340">
        <v>6.2011747430249633</v>
      </c>
      <c r="K227" s="341">
        <v>1.5502936857562408</v>
      </c>
    </row>
    <row r="228" spans="1:11" ht="14.1" customHeight="1">
      <c r="A228" s="965"/>
      <c r="B228" s="300"/>
      <c r="C228" s="301"/>
      <c r="D228" s="302"/>
      <c r="E228" s="303"/>
      <c r="F228" s="304">
        <v>1</v>
      </c>
      <c r="G228" s="304">
        <v>5</v>
      </c>
      <c r="H228" s="305"/>
      <c r="I228" s="306"/>
      <c r="J228" s="307">
        <f>SUM(J222:J227)</f>
        <v>67.359765051395001</v>
      </c>
      <c r="K228" s="308">
        <f>SUM(K222:K227)</f>
        <v>26.83994126284875</v>
      </c>
    </row>
    <row r="229" spans="1:11" ht="14.1" customHeight="1" thickBot="1">
      <c r="A229" s="966"/>
      <c r="B229" s="318"/>
      <c r="C229" s="319"/>
      <c r="D229" s="320"/>
      <c r="E229" s="320"/>
      <c r="F229" s="321">
        <f>F228+F220+F213+F208+F205</f>
        <v>6</v>
      </c>
      <c r="G229" s="321">
        <f>G228+G220+G213+G208+G205</f>
        <v>13</v>
      </c>
      <c r="H229" s="322"/>
      <c r="I229" s="322"/>
      <c r="J229" s="323">
        <f>J228+J220+J213+J208+J205</f>
        <v>288.38032305433188</v>
      </c>
      <c r="K229" s="324">
        <f>K228+K220+K213+K208+K205</f>
        <v>124.59508076358296</v>
      </c>
    </row>
    <row r="230" spans="1:11" ht="14.1" customHeight="1">
      <c r="A230" s="964" t="s">
        <v>1867</v>
      </c>
      <c r="B230" s="284">
        <v>391</v>
      </c>
      <c r="C230" s="332" t="s">
        <v>1868</v>
      </c>
      <c r="D230" s="333"/>
      <c r="E230" s="286"/>
      <c r="F230" s="286"/>
      <c r="G230" s="286"/>
      <c r="H230" s="286"/>
      <c r="I230" s="286"/>
      <c r="J230" s="286"/>
      <c r="K230" s="287"/>
    </row>
    <row r="231" spans="1:11" ht="14.1" customHeight="1">
      <c r="A231" s="965"/>
      <c r="B231" s="329"/>
      <c r="C231" s="311" t="s">
        <v>1869</v>
      </c>
      <c r="D231" s="311" t="s">
        <v>1870</v>
      </c>
      <c r="E231" s="312"/>
      <c r="F231" s="292" t="s">
        <v>338</v>
      </c>
      <c r="G231" s="312"/>
      <c r="H231" s="312"/>
      <c r="I231" s="317" t="s">
        <v>349</v>
      </c>
      <c r="J231" s="317">
        <v>50</v>
      </c>
      <c r="K231" s="339">
        <v>25</v>
      </c>
    </row>
    <row r="232" spans="1:11" ht="14.1" customHeight="1">
      <c r="A232" s="965"/>
      <c r="B232" s="329"/>
      <c r="C232" s="311" t="s">
        <v>1871</v>
      </c>
      <c r="D232" s="311" t="s">
        <v>1872</v>
      </c>
      <c r="E232" s="312"/>
      <c r="F232" s="312"/>
      <c r="G232" s="292" t="s">
        <v>338</v>
      </c>
      <c r="H232" s="312"/>
      <c r="I232" s="317" t="s">
        <v>1127</v>
      </c>
      <c r="J232" s="340">
        <v>3.1101321585903081</v>
      </c>
      <c r="K232" s="341">
        <v>0.77753303964757703</v>
      </c>
    </row>
    <row r="233" spans="1:11" ht="14.1" customHeight="1">
      <c r="A233" s="965"/>
      <c r="B233" s="329"/>
      <c r="C233" s="311" t="s">
        <v>1873</v>
      </c>
      <c r="D233" s="311" t="s">
        <v>1872</v>
      </c>
      <c r="E233" s="312"/>
      <c r="F233" s="312"/>
      <c r="G233" s="292" t="s">
        <v>338</v>
      </c>
      <c r="H233" s="312"/>
      <c r="I233" s="317" t="s">
        <v>1127</v>
      </c>
      <c r="J233" s="340">
        <v>2.093979441997063</v>
      </c>
      <c r="K233" s="341">
        <v>0.52349486049926575</v>
      </c>
    </row>
    <row r="234" spans="1:11" ht="14.1" customHeight="1">
      <c r="A234" s="965"/>
      <c r="B234" s="329"/>
      <c r="C234" s="311" t="s">
        <v>1874</v>
      </c>
      <c r="D234" s="311" t="s">
        <v>1872</v>
      </c>
      <c r="E234" s="312"/>
      <c r="F234" s="312"/>
      <c r="G234" s="292" t="s">
        <v>338</v>
      </c>
      <c r="H234" s="312"/>
      <c r="I234" s="317" t="s">
        <v>1127</v>
      </c>
      <c r="J234" s="340">
        <v>3.8105726872246697</v>
      </c>
      <c r="K234" s="341">
        <v>0.95264317180616742</v>
      </c>
    </row>
    <row r="235" spans="1:11" ht="14.1" customHeight="1">
      <c r="A235" s="965"/>
      <c r="B235" s="329"/>
      <c r="C235" s="311" t="s">
        <v>1875</v>
      </c>
      <c r="D235" s="311" t="s">
        <v>1872</v>
      </c>
      <c r="E235" s="312"/>
      <c r="F235" s="312"/>
      <c r="G235" s="292" t="s">
        <v>338</v>
      </c>
      <c r="H235" s="312"/>
      <c r="I235" s="317" t="s">
        <v>1127</v>
      </c>
      <c r="J235" s="340">
        <v>1.7885462555066078</v>
      </c>
      <c r="K235" s="341">
        <v>0.44713656387665196</v>
      </c>
    </row>
    <row r="236" spans="1:11" ht="14.1" customHeight="1">
      <c r="A236" s="965"/>
      <c r="B236" s="329"/>
      <c r="C236" s="311" t="s">
        <v>1876</v>
      </c>
      <c r="D236" s="311" t="s">
        <v>1872</v>
      </c>
      <c r="E236" s="312"/>
      <c r="F236" s="312"/>
      <c r="G236" s="292" t="s">
        <v>338</v>
      </c>
      <c r="H236" s="312"/>
      <c r="I236" s="317" t="s">
        <v>1127</v>
      </c>
      <c r="J236" s="340">
        <v>1.4698972099853156</v>
      </c>
      <c r="K236" s="341">
        <v>0.3674743024963289</v>
      </c>
    </row>
    <row r="237" spans="1:11" ht="14.1" customHeight="1">
      <c r="A237" s="965"/>
      <c r="B237" s="329"/>
      <c r="C237" s="311" t="s">
        <v>1877</v>
      </c>
      <c r="D237" s="311" t="s">
        <v>1872</v>
      </c>
      <c r="E237" s="312"/>
      <c r="F237" s="312"/>
      <c r="G237" s="292" t="s">
        <v>338</v>
      </c>
      <c r="H237" s="312"/>
      <c r="I237" s="317" t="s">
        <v>1127</v>
      </c>
      <c r="J237" s="340">
        <v>1.4654919236417034</v>
      </c>
      <c r="K237" s="341">
        <v>0.36637298091042586</v>
      </c>
    </row>
    <row r="238" spans="1:11" ht="14.1" customHeight="1">
      <c r="A238" s="965"/>
      <c r="B238" s="329"/>
      <c r="C238" s="311" t="s">
        <v>1878</v>
      </c>
      <c r="D238" s="311" t="s">
        <v>1872</v>
      </c>
      <c r="E238" s="312"/>
      <c r="F238" s="312"/>
      <c r="G238" s="292" t="s">
        <v>338</v>
      </c>
      <c r="H238" s="312"/>
      <c r="I238" s="317" t="s">
        <v>1127</v>
      </c>
      <c r="J238" s="340">
        <v>2.086637298091043</v>
      </c>
      <c r="K238" s="341">
        <v>0.52165932452276076</v>
      </c>
    </row>
    <row r="239" spans="1:11" ht="14.1" customHeight="1">
      <c r="A239" s="965"/>
      <c r="B239" s="329"/>
      <c r="C239" s="311" t="s">
        <v>1879</v>
      </c>
      <c r="D239" s="311" t="s">
        <v>1872</v>
      </c>
      <c r="E239" s="312"/>
      <c r="F239" s="312"/>
      <c r="G239" s="292" t="s">
        <v>338</v>
      </c>
      <c r="H239" s="312"/>
      <c r="I239" s="317" t="s">
        <v>1127</v>
      </c>
      <c r="J239" s="340">
        <v>5.4537444933920707</v>
      </c>
      <c r="K239" s="341">
        <v>1.3634361233480177</v>
      </c>
    </row>
    <row r="240" spans="1:11" ht="14.1" customHeight="1">
      <c r="A240" s="965"/>
      <c r="B240" s="300"/>
      <c r="C240" s="301"/>
      <c r="D240" s="302"/>
      <c r="E240" s="303"/>
      <c r="F240" s="304">
        <v>1</v>
      </c>
      <c r="G240" s="304">
        <v>8</v>
      </c>
      <c r="H240" s="305"/>
      <c r="I240" s="306"/>
      <c r="J240" s="307">
        <f>SUM(J235:J239)</f>
        <v>12.264317180616739</v>
      </c>
      <c r="K240" s="308">
        <f>SUM(K235:K239)</f>
        <v>3.0660792951541849</v>
      </c>
    </row>
    <row r="241" spans="1:11" ht="14.1" customHeight="1">
      <c r="A241" s="965"/>
      <c r="B241" s="284">
        <v>392</v>
      </c>
      <c r="C241" s="332" t="s">
        <v>1880</v>
      </c>
      <c r="D241" s="333"/>
      <c r="E241" s="286"/>
      <c r="F241" s="286"/>
      <c r="G241" s="286"/>
      <c r="H241" s="286"/>
      <c r="I241" s="286"/>
      <c r="J241" s="286"/>
      <c r="K241" s="287"/>
    </row>
    <row r="242" spans="1:11" ht="14.1" customHeight="1">
      <c r="A242" s="965"/>
      <c r="B242" s="329"/>
      <c r="C242" s="311" t="s">
        <v>1881</v>
      </c>
      <c r="D242" s="311" t="s">
        <v>1882</v>
      </c>
      <c r="E242" s="312"/>
      <c r="F242" s="292" t="s">
        <v>338</v>
      </c>
      <c r="G242" s="292"/>
      <c r="H242" s="312"/>
      <c r="I242" s="317" t="s">
        <v>349</v>
      </c>
      <c r="J242" s="317">
        <v>20</v>
      </c>
      <c r="K242" s="339">
        <v>10</v>
      </c>
    </row>
    <row r="243" spans="1:11" ht="14.1" customHeight="1">
      <c r="A243" s="965"/>
      <c r="B243" s="329"/>
      <c r="C243" s="311" t="s">
        <v>1883</v>
      </c>
      <c r="D243" s="311" t="s">
        <v>1884</v>
      </c>
      <c r="E243" s="312"/>
      <c r="F243" s="312"/>
      <c r="G243" s="292" t="s">
        <v>338</v>
      </c>
      <c r="H243" s="312"/>
      <c r="I243" s="317" t="s">
        <v>1127</v>
      </c>
      <c r="J243" s="340">
        <v>4.1512481644640236</v>
      </c>
      <c r="K243" s="341">
        <v>1.0378120411160059</v>
      </c>
    </row>
    <row r="244" spans="1:11" ht="14.1" customHeight="1">
      <c r="A244" s="965"/>
      <c r="B244" s="329"/>
      <c r="C244" s="311" t="s">
        <v>1885</v>
      </c>
      <c r="D244" s="311" t="s">
        <v>1884</v>
      </c>
      <c r="E244" s="312"/>
      <c r="F244" s="312"/>
      <c r="G244" s="292" t="s">
        <v>338</v>
      </c>
      <c r="H244" s="312"/>
      <c r="I244" s="317" t="s">
        <v>1127</v>
      </c>
      <c r="J244" s="340">
        <v>11.756240822320118</v>
      </c>
      <c r="K244" s="341">
        <v>2.939060205580029</v>
      </c>
    </row>
    <row r="245" spans="1:11" ht="14.1" customHeight="1">
      <c r="A245" s="965"/>
      <c r="B245" s="300"/>
      <c r="C245" s="301"/>
      <c r="D245" s="302"/>
      <c r="E245" s="303"/>
      <c r="F245" s="304">
        <v>1</v>
      </c>
      <c r="G245" s="304">
        <v>2</v>
      </c>
      <c r="H245" s="305"/>
      <c r="I245" s="306"/>
      <c r="J245" s="307">
        <f>SUM(J242:J244)</f>
        <v>35.907488986784138</v>
      </c>
      <c r="K245" s="308">
        <f>SUM(K242:K244)</f>
        <v>13.976872246696034</v>
      </c>
    </row>
    <row r="246" spans="1:11" ht="14.1" customHeight="1">
      <c r="A246" s="965"/>
      <c r="B246" s="284">
        <v>393</v>
      </c>
      <c r="C246" s="332" t="s">
        <v>1886</v>
      </c>
      <c r="D246" s="333"/>
      <c r="E246" s="286"/>
      <c r="F246" s="286"/>
      <c r="G246" s="286"/>
      <c r="H246" s="286"/>
      <c r="I246" s="286"/>
      <c r="J246" s="286"/>
      <c r="K246" s="287"/>
    </row>
    <row r="247" spans="1:11" ht="14.1" customHeight="1">
      <c r="A247" s="965"/>
      <c r="B247" s="329"/>
      <c r="C247" s="311" t="s">
        <v>1887</v>
      </c>
      <c r="D247" s="311" t="s">
        <v>1888</v>
      </c>
      <c r="E247" s="312"/>
      <c r="F247" s="292" t="s">
        <v>338</v>
      </c>
      <c r="G247" s="312"/>
      <c r="H247" s="312"/>
      <c r="I247" s="317" t="s">
        <v>349</v>
      </c>
      <c r="J247" s="317">
        <v>50</v>
      </c>
      <c r="K247" s="339">
        <v>25</v>
      </c>
    </row>
    <row r="248" spans="1:11" ht="14.1" customHeight="1">
      <c r="A248" s="965"/>
      <c r="B248" s="329"/>
      <c r="C248" s="311" t="s">
        <v>501</v>
      </c>
      <c r="D248" s="311" t="s">
        <v>1888</v>
      </c>
      <c r="E248" s="312"/>
      <c r="F248" s="292" t="s">
        <v>338</v>
      </c>
      <c r="G248" s="312"/>
      <c r="H248" s="312"/>
      <c r="I248" s="317" t="s">
        <v>349</v>
      </c>
      <c r="J248" s="317">
        <v>40</v>
      </c>
      <c r="K248" s="339">
        <v>20</v>
      </c>
    </row>
    <row r="249" spans="1:11" ht="14.1" customHeight="1">
      <c r="A249" s="965"/>
      <c r="B249" s="300"/>
      <c r="C249" s="301"/>
      <c r="D249" s="302"/>
      <c r="E249" s="303"/>
      <c r="F249" s="304">
        <v>2</v>
      </c>
      <c r="G249" s="304">
        <v>0</v>
      </c>
      <c r="H249" s="305"/>
      <c r="I249" s="306"/>
      <c r="J249" s="307">
        <f>SUM(J247:J248)</f>
        <v>90</v>
      </c>
      <c r="K249" s="308">
        <f>SUM(K247:K248)</f>
        <v>45</v>
      </c>
    </row>
    <row r="250" spans="1:11" ht="14.1" customHeight="1">
      <c r="A250" s="965"/>
      <c r="B250" s="284">
        <v>394</v>
      </c>
      <c r="C250" s="332" t="s">
        <v>1889</v>
      </c>
      <c r="D250" s="333"/>
      <c r="E250" s="286"/>
      <c r="F250" s="286"/>
      <c r="G250" s="286"/>
      <c r="H250" s="286"/>
      <c r="I250" s="286"/>
      <c r="J250" s="286"/>
      <c r="K250" s="287"/>
    </row>
    <row r="251" spans="1:11" ht="14.1" customHeight="1">
      <c r="A251" s="965"/>
      <c r="B251" s="329"/>
      <c r="C251" s="311" t="s">
        <v>494</v>
      </c>
      <c r="D251" s="311" t="s">
        <v>1890</v>
      </c>
      <c r="E251" s="312"/>
      <c r="F251" s="292" t="s">
        <v>338</v>
      </c>
      <c r="G251" s="312"/>
      <c r="H251" s="312"/>
      <c r="I251" s="317" t="s">
        <v>349</v>
      </c>
      <c r="J251" s="317">
        <v>40</v>
      </c>
      <c r="K251" s="339">
        <v>20</v>
      </c>
    </row>
    <row r="252" spans="1:11" ht="14.1" customHeight="1">
      <c r="A252" s="965"/>
      <c r="B252" s="329"/>
      <c r="C252" s="311" t="s">
        <v>636</v>
      </c>
      <c r="D252" s="311" t="s">
        <v>1891</v>
      </c>
      <c r="E252" s="312"/>
      <c r="F252" s="312"/>
      <c r="G252" s="292" t="s">
        <v>338</v>
      </c>
      <c r="H252" s="312"/>
      <c r="I252" s="317" t="s">
        <v>1127</v>
      </c>
      <c r="J252" s="340">
        <v>1.5095447870778265</v>
      </c>
      <c r="K252" s="341">
        <v>0.37738619676945662</v>
      </c>
    </row>
    <row r="253" spans="1:11" ht="14.1" customHeight="1">
      <c r="A253" s="965"/>
      <c r="B253" s="329"/>
      <c r="C253" s="311" t="s">
        <v>1892</v>
      </c>
      <c r="D253" s="311" t="s">
        <v>1891</v>
      </c>
      <c r="E253" s="312"/>
      <c r="F253" s="312"/>
      <c r="G253" s="292" t="s">
        <v>338</v>
      </c>
      <c r="I253" s="317" t="s">
        <v>1127</v>
      </c>
      <c r="J253" s="340">
        <v>0.74008810572687223</v>
      </c>
      <c r="K253" s="341">
        <v>0.18502202643171806</v>
      </c>
    </row>
    <row r="254" spans="1:11" ht="14.1" customHeight="1">
      <c r="A254" s="965"/>
      <c r="B254" s="300"/>
      <c r="C254" s="301"/>
      <c r="D254" s="302"/>
      <c r="E254" s="303"/>
      <c r="F254" s="304">
        <v>1</v>
      </c>
      <c r="G254" s="304">
        <v>2</v>
      </c>
      <c r="H254" s="305"/>
      <c r="I254" s="306"/>
      <c r="J254" s="307">
        <f>SUM(J251:J253)</f>
        <v>42.249632892804698</v>
      </c>
      <c r="K254" s="307">
        <f>SUM(K251:K253)</f>
        <v>20.562408223201174</v>
      </c>
    </row>
    <row r="255" spans="1:11" ht="14.1" customHeight="1">
      <c r="A255" s="965"/>
      <c r="B255" s="284">
        <v>395</v>
      </c>
      <c r="C255" s="332" t="s">
        <v>1893</v>
      </c>
      <c r="D255" s="333"/>
      <c r="E255" s="286"/>
      <c r="F255" s="286"/>
      <c r="G255" s="286"/>
      <c r="H255" s="286"/>
      <c r="I255" s="286"/>
      <c r="J255" s="286"/>
      <c r="K255" s="287"/>
    </row>
    <row r="256" spans="1:11" ht="14.1" customHeight="1">
      <c r="A256" s="965"/>
      <c r="B256" s="329"/>
      <c r="C256" s="311" t="s">
        <v>1894</v>
      </c>
      <c r="D256" s="311" t="s">
        <v>1895</v>
      </c>
      <c r="E256" s="312"/>
      <c r="F256" s="292" t="s">
        <v>338</v>
      </c>
      <c r="G256" s="312"/>
      <c r="H256" s="312"/>
      <c r="I256" s="313" t="s">
        <v>349</v>
      </c>
      <c r="J256" s="313">
        <v>42</v>
      </c>
      <c r="K256" s="330">
        <v>21</v>
      </c>
    </row>
    <row r="257" spans="1:16" ht="14.1" customHeight="1">
      <c r="A257" s="965"/>
      <c r="B257" s="300"/>
      <c r="C257" s="301"/>
      <c r="D257" s="302"/>
      <c r="E257" s="303"/>
      <c r="F257" s="304">
        <v>1</v>
      </c>
      <c r="G257" s="304">
        <v>0</v>
      </c>
      <c r="H257" s="305"/>
      <c r="I257" s="306"/>
      <c r="J257" s="307">
        <f>SUM(J256)</f>
        <v>42</v>
      </c>
      <c r="K257" s="308">
        <f>SUM(K256)</f>
        <v>21</v>
      </c>
    </row>
    <row r="258" spans="1:16" ht="14.1" customHeight="1" thickBot="1">
      <c r="A258" s="966"/>
      <c r="B258" s="318"/>
      <c r="C258" s="319"/>
      <c r="D258" s="320"/>
      <c r="E258" s="320"/>
      <c r="F258" s="321">
        <f>F257+F254+F249+F245+F240</f>
        <v>6</v>
      </c>
      <c r="G258" s="321">
        <f>G257+G254+G249+G245+G240</f>
        <v>12</v>
      </c>
      <c r="H258" s="322"/>
      <c r="I258" s="322"/>
      <c r="J258" s="323">
        <f>J257+J254+J249+J245+J240</f>
        <v>222.42143906020556</v>
      </c>
      <c r="K258" s="324">
        <f>K257+K254+K249+K245+K240</f>
        <v>103.60535976505139</v>
      </c>
    </row>
    <row r="259" spans="1:16" ht="14.1" customHeight="1">
      <c r="A259" s="964" t="s">
        <v>1896</v>
      </c>
      <c r="B259" s="284">
        <v>396</v>
      </c>
      <c r="C259" s="332" t="s">
        <v>1897</v>
      </c>
      <c r="D259" s="333"/>
      <c r="E259" s="286"/>
      <c r="F259" s="286"/>
      <c r="G259" s="286"/>
      <c r="H259" s="286"/>
      <c r="I259" s="286"/>
      <c r="J259" s="286"/>
      <c r="K259" s="287"/>
    </row>
    <row r="260" spans="1:16" ht="14.1" customHeight="1">
      <c r="A260" s="965"/>
      <c r="B260" s="329"/>
      <c r="C260" s="311" t="s">
        <v>494</v>
      </c>
      <c r="D260" s="311" t="s">
        <v>1898</v>
      </c>
      <c r="E260" s="312"/>
      <c r="F260" s="292" t="s">
        <v>338</v>
      </c>
      <c r="G260" s="312"/>
      <c r="H260" s="312"/>
      <c r="I260" s="317" t="s">
        <v>356</v>
      </c>
      <c r="J260" s="317">
        <v>150</v>
      </c>
      <c r="K260" s="339">
        <v>75</v>
      </c>
    </row>
    <row r="261" spans="1:16" ht="14.1" customHeight="1">
      <c r="A261" s="965"/>
      <c r="B261" s="329"/>
      <c r="C261" s="311" t="s">
        <v>636</v>
      </c>
      <c r="D261" s="311" t="s">
        <v>1899</v>
      </c>
      <c r="E261" s="312"/>
      <c r="F261" s="292"/>
      <c r="G261" s="292" t="s">
        <v>338</v>
      </c>
      <c r="H261" s="312"/>
      <c r="I261" s="317" t="s">
        <v>1127</v>
      </c>
      <c r="J261" s="340">
        <v>13.095447870778269</v>
      </c>
      <c r="K261" s="341">
        <v>3.2738619676945673</v>
      </c>
      <c r="L261" s="349" t="s">
        <v>1900</v>
      </c>
      <c r="M261" s="347" t="s">
        <v>636</v>
      </c>
      <c r="N261" s="267" t="s">
        <v>1127</v>
      </c>
      <c r="O261" s="348">
        <v>13.095447870778269</v>
      </c>
      <c r="P261" s="348">
        <v>3.2738619676945673</v>
      </c>
    </row>
    <row r="262" spans="1:16" ht="14.1" customHeight="1">
      <c r="A262" s="965"/>
      <c r="B262" s="300"/>
      <c r="C262" s="301"/>
      <c r="D262" s="302"/>
      <c r="E262" s="303"/>
      <c r="F262" s="304">
        <v>1</v>
      </c>
      <c r="G262" s="304">
        <v>1</v>
      </c>
      <c r="H262" s="305"/>
      <c r="I262" s="306"/>
      <c r="J262" s="307">
        <f>SUM(J260)</f>
        <v>150</v>
      </c>
      <c r="K262" s="308">
        <f>SUM(K260)</f>
        <v>75</v>
      </c>
      <c r="L262" s="104" t="s">
        <v>690</v>
      </c>
    </row>
    <row r="263" spans="1:16" ht="14.1" customHeight="1">
      <c r="A263" s="965"/>
      <c r="B263" s="284">
        <v>397</v>
      </c>
      <c r="C263" s="332" t="s">
        <v>1901</v>
      </c>
      <c r="D263" s="333"/>
      <c r="E263" s="286"/>
      <c r="F263" s="286"/>
      <c r="G263" s="286"/>
      <c r="H263" s="286"/>
      <c r="I263" s="286"/>
      <c r="J263" s="286"/>
      <c r="K263" s="287"/>
    </row>
    <row r="264" spans="1:16" ht="14.1" customHeight="1">
      <c r="A264" s="965"/>
      <c r="B264" s="329"/>
      <c r="C264" s="311" t="s">
        <v>1902</v>
      </c>
      <c r="D264" s="311" t="s">
        <v>1903</v>
      </c>
      <c r="E264" s="312"/>
      <c r="F264" s="292" t="s">
        <v>338</v>
      </c>
      <c r="G264" s="312"/>
      <c r="H264" s="312"/>
      <c r="I264" s="317" t="s">
        <v>356</v>
      </c>
      <c r="J264" s="317">
        <v>111</v>
      </c>
      <c r="K264" s="339">
        <v>50</v>
      </c>
    </row>
    <row r="265" spans="1:16" ht="14.1" customHeight="1">
      <c r="A265" s="965"/>
      <c r="B265" s="329"/>
      <c r="C265" s="311" t="s">
        <v>1904</v>
      </c>
      <c r="D265" s="311" t="s">
        <v>1905</v>
      </c>
      <c r="E265" s="312"/>
      <c r="F265" s="312"/>
      <c r="G265" s="292" t="s">
        <v>338</v>
      </c>
      <c r="H265" s="312"/>
      <c r="I265" s="317" t="s">
        <v>1127</v>
      </c>
      <c r="J265" s="340">
        <v>2.525697503671072</v>
      </c>
      <c r="K265" s="341">
        <v>0.63142437591776801</v>
      </c>
    </row>
    <row r="266" spans="1:16" ht="14.1" customHeight="1">
      <c r="A266" s="965"/>
      <c r="B266" s="329"/>
      <c r="C266" s="311" t="s">
        <v>1906</v>
      </c>
      <c r="D266" s="311" t="s">
        <v>1905</v>
      </c>
      <c r="E266" s="312"/>
      <c r="F266" s="312"/>
      <c r="G266" s="292" t="s">
        <v>338</v>
      </c>
      <c r="H266" s="312"/>
      <c r="I266" s="317" t="s">
        <v>1127</v>
      </c>
      <c r="J266" s="340">
        <v>0.59177679882525702</v>
      </c>
      <c r="K266" s="341">
        <v>0.14794419970631426</v>
      </c>
    </row>
    <row r="267" spans="1:16" ht="14.1" customHeight="1">
      <c r="A267" s="965"/>
      <c r="B267" s="329"/>
      <c r="C267" s="311" t="s">
        <v>1907</v>
      </c>
      <c r="D267" s="311" t="s">
        <v>1905</v>
      </c>
      <c r="E267" s="312"/>
      <c r="F267" s="312"/>
      <c r="G267" s="292" t="s">
        <v>338</v>
      </c>
      <c r="H267" s="312"/>
      <c r="I267" s="317" t="s">
        <v>1127</v>
      </c>
      <c r="J267" s="340">
        <v>1.052863436123348</v>
      </c>
      <c r="K267" s="341">
        <v>0.263215859030837</v>
      </c>
    </row>
    <row r="268" spans="1:16" ht="14.1" customHeight="1">
      <c r="A268" s="965"/>
      <c r="B268" s="329"/>
      <c r="C268" s="311" t="s">
        <v>1908</v>
      </c>
      <c r="D268" s="311" t="s">
        <v>1905</v>
      </c>
      <c r="E268" s="312"/>
      <c r="F268" s="312"/>
      <c r="G268" s="292" t="s">
        <v>338</v>
      </c>
      <c r="H268" s="312"/>
      <c r="I268" s="317" t="s">
        <v>1127</v>
      </c>
      <c r="J268" s="340">
        <v>1.052863436123348</v>
      </c>
      <c r="K268" s="341">
        <v>0.263215859030837</v>
      </c>
    </row>
    <row r="269" spans="1:16" ht="14.1" customHeight="1">
      <c r="A269" s="965"/>
      <c r="B269" s="329"/>
      <c r="C269" s="311" t="s">
        <v>1909</v>
      </c>
      <c r="D269" s="311" t="s">
        <v>1905</v>
      </c>
      <c r="E269" s="312"/>
      <c r="F269" s="312"/>
      <c r="G269" s="292" t="s">
        <v>338</v>
      </c>
      <c r="H269" s="312"/>
      <c r="I269" s="317" t="s">
        <v>1127</v>
      </c>
      <c r="J269" s="340">
        <v>2.2276064610866371</v>
      </c>
      <c r="K269" s="341">
        <v>0.55690161527165927</v>
      </c>
    </row>
    <row r="270" spans="1:16" ht="14.1" customHeight="1">
      <c r="A270" s="965"/>
      <c r="B270" s="300"/>
      <c r="C270" s="301"/>
      <c r="D270" s="302"/>
      <c r="E270" s="303"/>
      <c r="F270" s="304">
        <v>1</v>
      </c>
      <c r="G270" s="304">
        <v>5</v>
      </c>
      <c r="H270" s="305"/>
      <c r="I270" s="306"/>
      <c r="J270" s="307">
        <f>SUM(J264:J269)</f>
        <v>118.45080763582965</v>
      </c>
      <c r="K270" s="308">
        <f>SUM(K264:K269)</f>
        <v>51.862701908957419</v>
      </c>
    </row>
    <row r="271" spans="1:16" ht="14.1" customHeight="1">
      <c r="A271" s="965"/>
      <c r="B271" s="284">
        <v>398</v>
      </c>
      <c r="C271" s="332" t="s">
        <v>1910</v>
      </c>
      <c r="D271" s="333"/>
      <c r="E271" s="286"/>
      <c r="F271" s="286"/>
      <c r="G271" s="286"/>
      <c r="H271" s="286"/>
      <c r="I271" s="286"/>
      <c r="J271" s="286"/>
      <c r="K271" s="287"/>
    </row>
    <row r="272" spans="1:16" ht="14.1" customHeight="1">
      <c r="A272" s="965"/>
      <c r="B272" s="329"/>
      <c r="C272" s="311" t="s">
        <v>1911</v>
      </c>
      <c r="D272" s="311" t="s">
        <v>1912</v>
      </c>
      <c r="E272" s="312"/>
      <c r="F272" s="292" t="s">
        <v>338</v>
      </c>
      <c r="G272" s="292"/>
      <c r="H272" s="312"/>
      <c r="I272" s="317" t="s">
        <v>356</v>
      </c>
      <c r="J272" s="317">
        <v>30</v>
      </c>
      <c r="K272" s="339">
        <v>15</v>
      </c>
    </row>
    <row r="273" spans="1:11" ht="14.1" customHeight="1">
      <c r="A273" s="965"/>
      <c r="B273" s="329"/>
      <c r="C273" s="311" t="s">
        <v>1913</v>
      </c>
      <c r="D273" s="311" t="s">
        <v>1914</v>
      </c>
      <c r="E273" s="312"/>
      <c r="F273" s="312"/>
      <c r="G273" s="292" t="s">
        <v>338</v>
      </c>
      <c r="H273" s="312"/>
      <c r="I273" s="317" t="s">
        <v>1127</v>
      </c>
      <c r="J273" s="340">
        <v>0.58737151248164465</v>
      </c>
      <c r="K273" s="341">
        <v>0.14684287812041116</v>
      </c>
    </row>
    <row r="274" spans="1:11" ht="14.1" customHeight="1">
      <c r="A274" s="965"/>
      <c r="B274" s="329"/>
      <c r="C274" s="311" t="s">
        <v>1915</v>
      </c>
      <c r="D274" s="311" t="s">
        <v>1914</v>
      </c>
      <c r="E274" s="312"/>
      <c r="F274" s="312"/>
      <c r="G274" s="292" t="s">
        <v>338</v>
      </c>
      <c r="H274" s="312"/>
      <c r="I274" s="317" t="s">
        <v>1127</v>
      </c>
      <c r="J274" s="340">
        <v>0.88105726872246692</v>
      </c>
      <c r="K274" s="341">
        <v>0.22026431718061673</v>
      </c>
    </row>
    <row r="275" spans="1:11" ht="14.1" customHeight="1">
      <c r="A275" s="965"/>
      <c r="B275" s="329"/>
      <c r="C275" s="311" t="s">
        <v>1916</v>
      </c>
      <c r="D275" s="311" t="s">
        <v>1914</v>
      </c>
      <c r="E275" s="312"/>
      <c r="F275" s="312"/>
      <c r="G275" s="292" t="s">
        <v>338</v>
      </c>
      <c r="H275" s="312"/>
      <c r="I275" s="317" t="s">
        <v>1127</v>
      </c>
      <c r="J275" s="340">
        <v>1.6152716593245227</v>
      </c>
      <c r="K275" s="341">
        <v>0.40381791483113072</v>
      </c>
    </row>
    <row r="276" spans="1:11" ht="14.1" customHeight="1">
      <c r="A276" s="965"/>
      <c r="B276" s="329"/>
      <c r="C276" s="311" t="s">
        <v>1917</v>
      </c>
      <c r="D276" s="311" t="s">
        <v>1914</v>
      </c>
      <c r="E276" s="312"/>
      <c r="F276" s="312"/>
      <c r="G276" s="292" t="s">
        <v>338</v>
      </c>
      <c r="H276" s="312"/>
      <c r="I276" s="317" t="s">
        <v>1127</v>
      </c>
      <c r="J276" s="340">
        <v>1.1718061674008811</v>
      </c>
      <c r="K276" s="341">
        <v>0.29295154185022027</v>
      </c>
    </row>
    <row r="277" spans="1:11" ht="14.1" customHeight="1">
      <c r="A277" s="965"/>
      <c r="B277" s="329"/>
      <c r="C277" s="311" t="s">
        <v>1825</v>
      </c>
      <c r="D277" s="311" t="s">
        <v>1914</v>
      </c>
      <c r="E277" s="312"/>
      <c r="F277" s="312"/>
      <c r="G277" s="292" t="s">
        <v>338</v>
      </c>
      <c r="H277" s="312"/>
      <c r="I277" s="317" t="s">
        <v>1127</v>
      </c>
      <c r="J277" s="340">
        <v>4.3039647577092506</v>
      </c>
      <c r="K277" s="341">
        <v>1.0759911894273126</v>
      </c>
    </row>
    <row r="278" spans="1:11" ht="14.1" customHeight="1">
      <c r="A278" s="965"/>
      <c r="B278" s="329"/>
      <c r="C278" s="311" t="s">
        <v>1918</v>
      </c>
      <c r="D278" s="311" t="s">
        <v>1914</v>
      </c>
      <c r="E278" s="312"/>
      <c r="F278" s="312"/>
      <c r="G278" s="292" t="s">
        <v>338</v>
      </c>
      <c r="H278" s="312"/>
      <c r="I278" s="317" t="s">
        <v>1127</v>
      </c>
      <c r="J278" s="340">
        <v>0.62408223201174751</v>
      </c>
      <c r="K278" s="341">
        <v>0.15602055800293688</v>
      </c>
    </row>
    <row r="279" spans="1:11" ht="14.1" customHeight="1">
      <c r="A279" s="965"/>
      <c r="B279" s="329"/>
      <c r="C279" s="311" t="s">
        <v>1919</v>
      </c>
      <c r="D279" s="311" t="s">
        <v>1914</v>
      </c>
      <c r="E279" s="312"/>
      <c r="F279" s="312"/>
      <c r="G279" s="292" t="s">
        <v>338</v>
      </c>
      <c r="H279" s="312"/>
      <c r="I279" s="317" t="s">
        <v>1127</v>
      </c>
      <c r="J279" s="340">
        <v>0.73715124816446387</v>
      </c>
      <c r="K279" s="341">
        <v>0.18428781204111597</v>
      </c>
    </row>
    <row r="280" spans="1:11" ht="14.1" customHeight="1">
      <c r="A280" s="965"/>
      <c r="B280" s="329"/>
      <c r="C280" s="311" t="s">
        <v>1920</v>
      </c>
      <c r="D280" s="311" t="s">
        <v>1914</v>
      </c>
      <c r="E280" s="312"/>
      <c r="F280" s="312"/>
      <c r="G280" s="292" t="s">
        <v>338</v>
      </c>
      <c r="H280" s="312"/>
      <c r="I280" s="317" t="s">
        <v>1127</v>
      </c>
      <c r="J280" s="340">
        <v>0.63436123348017626</v>
      </c>
      <c r="K280" s="341">
        <v>0.15859030837004406</v>
      </c>
    </row>
    <row r="281" spans="1:11" ht="14.1" customHeight="1">
      <c r="A281" s="965"/>
      <c r="B281" s="329"/>
      <c r="C281" s="311" t="s">
        <v>1921</v>
      </c>
      <c r="D281" s="311" t="s">
        <v>1914</v>
      </c>
      <c r="E281" s="312"/>
      <c r="F281" s="312"/>
      <c r="G281" s="292" t="s">
        <v>338</v>
      </c>
      <c r="H281" s="312"/>
      <c r="I281" s="317" t="s">
        <v>1127</v>
      </c>
      <c r="J281" s="340">
        <v>2.350954478707783</v>
      </c>
      <c r="K281" s="341">
        <v>0.58773861967694574</v>
      </c>
    </row>
    <row r="282" spans="1:11" ht="14.1" customHeight="1">
      <c r="A282" s="965"/>
      <c r="B282" s="300"/>
      <c r="C282" s="301"/>
      <c r="D282" s="302"/>
      <c r="E282" s="303"/>
      <c r="F282" s="304">
        <v>1</v>
      </c>
      <c r="G282" s="304">
        <v>9</v>
      </c>
      <c r="H282" s="305"/>
      <c r="I282" s="306"/>
      <c r="J282" s="307">
        <f>SUM(J272:J281)</f>
        <v>42.906020558002943</v>
      </c>
      <c r="K282" s="308">
        <f>SUM(K272:K281)</f>
        <v>18.226505139500734</v>
      </c>
    </row>
    <row r="283" spans="1:11" ht="14.1" customHeight="1">
      <c r="A283" s="965"/>
      <c r="B283" s="284">
        <v>399</v>
      </c>
      <c r="C283" s="332" t="s">
        <v>1922</v>
      </c>
      <c r="D283" s="333"/>
      <c r="E283" s="286"/>
      <c r="F283" s="286"/>
      <c r="G283" s="286"/>
      <c r="H283" s="286"/>
      <c r="I283" s="286"/>
      <c r="J283" s="286"/>
      <c r="K283" s="287"/>
    </row>
    <row r="284" spans="1:11" ht="14.1" customHeight="1">
      <c r="A284" s="965"/>
      <c r="B284" s="329"/>
      <c r="C284" s="311" t="s">
        <v>503</v>
      </c>
      <c r="D284" s="311" t="s">
        <v>1923</v>
      </c>
      <c r="E284" s="312"/>
      <c r="F284" s="292" t="s">
        <v>338</v>
      </c>
      <c r="G284" s="312"/>
      <c r="H284" s="312"/>
      <c r="I284" s="317" t="s">
        <v>356</v>
      </c>
      <c r="J284" s="317">
        <v>50</v>
      </c>
      <c r="K284" s="339">
        <v>25</v>
      </c>
    </row>
    <row r="285" spans="1:11" ht="14.1" customHeight="1">
      <c r="A285" s="965"/>
      <c r="B285" s="329"/>
      <c r="C285" s="311" t="s">
        <v>1913</v>
      </c>
      <c r="D285" s="311" t="s">
        <v>1924</v>
      </c>
      <c r="E285" s="312"/>
      <c r="F285" s="312"/>
      <c r="G285" s="292" t="s">
        <v>338</v>
      </c>
      <c r="H285" s="312"/>
      <c r="I285" s="317" t="s">
        <v>1127</v>
      </c>
      <c r="J285" s="340">
        <v>0.58737151248164465</v>
      </c>
      <c r="K285" s="341">
        <v>0.14684287812041116</v>
      </c>
    </row>
    <row r="286" spans="1:11" ht="14.1" customHeight="1">
      <c r="A286" s="965"/>
      <c r="B286" s="329"/>
      <c r="C286" s="311" t="s">
        <v>1414</v>
      </c>
      <c r="D286" s="311" t="s">
        <v>1924</v>
      </c>
      <c r="E286" s="312"/>
      <c r="F286" s="312"/>
      <c r="G286" s="292" t="s">
        <v>338</v>
      </c>
      <c r="H286" s="312"/>
      <c r="I286" s="317" t="s">
        <v>1127</v>
      </c>
      <c r="J286" s="340">
        <v>1.3274596182085168</v>
      </c>
      <c r="K286" s="341">
        <v>0.33186490455212919</v>
      </c>
    </row>
    <row r="287" spans="1:11" ht="14.1" customHeight="1">
      <c r="A287" s="965"/>
      <c r="B287" s="329"/>
      <c r="C287" s="311" t="s">
        <v>1925</v>
      </c>
      <c r="D287" s="311" t="s">
        <v>1924</v>
      </c>
      <c r="E287" s="312"/>
      <c r="F287" s="312"/>
      <c r="G287" s="292" t="s">
        <v>338</v>
      </c>
      <c r="H287" s="312"/>
      <c r="I287" s="317" t="s">
        <v>1127</v>
      </c>
      <c r="J287" s="340">
        <v>0.1776798825256975</v>
      </c>
      <c r="K287" s="341">
        <v>4.4419970631424374E-2</v>
      </c>
    </row>
    <row r="288" spans="1:11" ht="14.1" customHeight="1">
      <c r="A288" s="965"/>
      <c r="B288" s="329"/>
      <c r="C288" s="311" t="s">
        <v>1926</v>
      </c>
      <c r="D288" s="311" t="s">
        <v>1924</v>
      </c>
      <c r="E288" s="312"/>
      <c r="F288" s="312"/>
      <c r="G288" s="292" t="s">
        <v>338</v>
      </c>
      <c r="H288" s="312"/>
      <c r="I288" s="317" t="s">
        <v>1127</v>
      </c>
      <c r="J288" s="340">
        <v>0.35829662261380324</v>
      </c>
      <c r="K288" s="341">
        <v>8.9574155653450796E-2</v>
      </c>
    </row>
    <row r="289" spans="1:11" ht="14.1" customHeight="1">
      <c r="A289" s="965"/>
      <c r="B289" s="329"/>
      <c r="C289" s="311" t="s">
        <v>1927</v>
      </c>
      <c r="D289" s="311" t="s">
        <v>1924</v>
      </c>
      <c r="E289" s="312"/>
      <c r="F289" s="312"/>
      <c r="G289" s="292" t="s">
        <v>338</v>
      </c>
      <c r="H289" s="312"/>
      <c r="I289" s="317" t="s">
        <v>1127</v>
      </c>
      <c r="J289" s="340">
        <v>0.60205580029368566</v>
      </c>
      <c r="K289" s="341">
        <v>0.15051395007342142</v>
      </c>
    </row>
    <row r="290" spans="1:11" ht="14.1" customHeight="1">
      <c r="A290" s="965"/>
      <c r="B290" s="300"/>
      <c r="C290" s="301"/>
      <c r="D290" s="302"/>
      <c r="E290" s="303"/>
      <c r="F290" s="304">
        <v>1</v>
      </c>
      <c r="G290" s="304">
        <v>5</v>
      </c>
      <c r="H290" s="305"/>
      <c r="I290" s="306"/>
      <c r="J290" s="307">
        <f>SUM(J284:J289)</f>
        <v>53.052863436123339</v>
      </c>
      <c r="K290" s="308">
        <f>SUM(K284:K289)</f>
        <v>25.763215859030836</v>
      </c>
    </row>
    <row r="291" spans="1:11" ht="14.1" customHeight="1">
      <c r="A291" s="965"/>
      <c r="B291" s="284">
        <v>400</v>
      </c>
      <c r="C291" s="332" t="s">
        <v>1928</v>
      </c>
      <c r="D291" s="333"/>
      <c r="E291" s="286"/>
      <c r="F291" s="286"/>
      <c r="G291" s="286"/>
      <c r="H291" s="286"/>
      <c r="I291" s="286"/>
      <c r="J291" s="286"/>
      <c r="K291" s="287"/>
    </row>
    <row r="292" spans="1:11" ht="14.1" customHeight="1">
      <c r="A292" s="965"/>
      <c r="B292" s="329"/>
      <c r="C292" s="311" t="s">
        <v>503</v>
      </c>
      <c r="D292" s="311" t="s">
        <v>1929</v>
      </c>
      <c r="E292" s="312"/>
      <c r="F292" s="292" t="s">
        <v>338</v>
      </c>
      <c r="G292" s="312"/>
      <c r="H292" s="312"/>
      <c r="I292" s="313" t="s">
        <v>356</v>
      </c>
      <c r="J292" s="313">
        <v>65</v>
      </c>
      <c r="K292" s="330">
        <v>30</v>
      </c>
    </row>
    <row r="293" spans="1:11" ht="14.1" customHeight="1">
      <c r="A293" s="965"/>
      <c r="B293" s="300"/>
      <c r="C293" s="301"/>
      <c r="D293" s="302"/>
      <c r="E293" s="303"/>
      <c r="F293" s="304">
        <v>1</v>
      </c>
      <c r="G293" s="304">
        <v>0</v>
      </c>
      <c r="H293" s="305"/>
      <c r="I293" s="306"/>
      <c r="J293" s="307">
        <f>SUM(J292)</f>
        <v>65</v>
      </c>
      <c r="K293" s="308">
        <f>SUM(K292)</f>
        <v>30</v>
      </c>
    </row>
    <row r="294" spans="1:11" ht="14.1" customHeight="1" thickBot="1">
      <c r="A294" s="966"/>
      <c r="B294" s="318"/>
      <c r="C294" s="319"/>
      <c r="D294" s="320"/>
      <c r="E294" s="320"/>
      <c r="F294" s="321">
        <f>F293+F290+F282+F270+F262</f>
        <v>5</v>
      </c>
      <c r="G294" s="321">
        <f>G293+G290+G282+G270+G262</f>
        <v>20</v>
      </c>
      <c r="H294" s="322"/>
      <c r="I294" s="322"/>
      <c r="J294" s="323">
        <f>J293+J290+J282+J270+J262</f>
        <v>429.40969162995594</v>
      </c>
      <c r="K294" s="324">
        <f>K293+K290+K282+K270+K262</f>
        <v>200.85242290748897</v>
      </c>
    </row>
    <row r="295" spans="1:11" ht="14.1" customHeight="1">
      <c r="A295" s="964" t="s">
        <v>1930</v>
      </c>
      <c r="B295" s="325">
        <v>401</v>
      </c>
      <c r="C295" s="350" t="s">
        <v>1931</v>
      </c>
      <c r="D295" s="351"/>
      <c r="E295" s="327"/>
      <c r="F295" s="327"/>
      <c r="G295" s="327"/>
      <c r="H295" s="327"/>
      <c r="I295" s="327"/>
      <c r="J295" s="327"/>
      <c r="K295" s="328"/>
    </row>
    <row r="296" spans="1:11" ht="14.1" customHeight="1">
      <c r="A296" s="965"/>
      <c r="B296" s="329"/>
      <c r="C296" s="311" t="s">
        <v>494</v>
      </c>
      <c r="D296" s="352" t="s">
        <v>2695</v>
      </c>
      <c r="E296" s="312"/>
      <c r="F296" s="292" t="s">
        <v>338</v>
      </c>
      <c r="G296" s="292"/>
      <c r="H296" s="312"/>
      <c r="I296" s="317" t="s">
        <v>356</v>
      </c>
      <c r="J296" s="317">
        <v>130</v>
      </c>
      <c r="K296" s="339">
        <v>65</v>
      </c>
    </row>
    <row r="297" spans="1:11" ht="14.1" customHeight="1">
      <c r="A297" s="965"/>
      <c r="B297" s="329"/>
      <c r="C297" s="311" t="s">
        <v>378</v>
      </c>
      <c r="D297" s="352" t="s">
        <v>2696</v>
      </c>
      <c r="E297" s="312"/>
      <c r="F297" s="312"/>
      <c r="G297" s="292" t="s">
        <v>338</v>
      </c>
      <c r="H297" s="312"/>
      <c r="I297" s="317" t="s">
        <v>1127</v>
      </c>
      <c r="J297" s="340">
        <v>1.0998531571218795</v>
      </c>
      <c r="K297" s="341">
        <v>0.27496328928046987</v>
      </c>
    </row>
    <row r="298" spans="1:11" ht="14.1" customHeight="1">
      <c r="A298" s="965"/>
      <c r="B298" s="329"/>
      <c r="C298" s="311" t="s">
        <v>1932</v>
      </c>
      <c r="D298" s="352" t="s">
        <v>2696</v>
      </c>
      <c r="E298" s="312"/>
      <c r="F298" s="312"/>
      <c r="G298" s="292" t="s">
        <v>338</v>
      </c>
      <c r="H298" s="312"/>
      <c r="I298" s="317" t="s">
        <v>1127</v>
      </c>
      <c r="J298" s="340">
        <v>0.60939794419970639</v>
      </c>
      <c r="K298" s="341">
        <v>0.1523494860499266</v>
      </c>
    </row>
    <row r="299" spans="1:11" ht="14.1" customHeight="1">
      <c r="A299" s="965"/>
      <c r="B299" s="329"/>
      <c r="C299" s="311" t="s">
        <v>1933</v>
      </c>
      <c r="D299" s="352" t="s">
        <v>2696</v>
      </c>
      <c r="E299" s="312"/>
      <c r="F299" s="312"/>
      <c r="G299" s="292" t="s">
        <v>338</v>
      </c>
      <c r="H299" s="312"/>
      <c r="I299" s="317" t="s">
        <v>1127</v>
      </c>
      <c r="J299" s="340">
        <v>0.56240822320117467</v>
      </c>
      <c r="K299" s="341">
        <v>0.14060205580029367</v>
      </c>
    </row>
    <row r="300" spans="1:11" ht="14.1" customHeight="1">
      <c r="A300" s="965"/>
      <c r="B300" s="329"/>
      <c r="C300" s="311" t="s">
        <v>1934</v>
      </c>
      <c r="D300" s="352" t="s">
        <v>2696</v>
      </c>
      <c r="E300" s="312"/>
      <c r="F300" s="312"/>
      <c r="G300" s="292" t="s">
        <v>338</v>
      </c>
      <c r="H300" s="312"/>
      <c r="I300" s="317" t="s">
        <v>1127</v>
      </c>
      <c r="J300" s="340">
        <v>2.4522760646108663</v>
      </c>
      <c r="K300" s="341">
        <v>0.61306901615271658</v>
      </c>
    </row>
    <row r="301" spans="1:11" ht="14.1" customHeight="1">
      <c r="A301" s="965"/>
      <c r="B301" s="329"/>
      <c r="C301" s="311" t="s">
        <v>1935</v>
      </c>
      <c r="D301" s="352" t="s">
        <v>2696</v>
      </c>
      <c r="E301" s="312"/>
      <c r="F301" s="312"/>
      <c r="G301" s="292" t="s">
        <v>338</v>
      </c>
      <c r="H301" s="312"/>
      <c r="I301" s="317" t="s">
        <v>1127</v>
      </c>
      <c r="J301" s="340">
        <v>1.1145374449339207</v>
      </c>
      <c r="K301" s="341">
        <v>0.27863436123348018</v>
      </c>
    </row>
    <row r="302" spans="1:11" ht="14.1" customHeight="1">
      <c r="A302" s="965"/>
      <c r="B302" s="329"/>
      <c r="C302" s="311" t="s">
        <v>1936</v>
      </c>
      <c r="D302" s="352" t="s">
        <v>2696</v>
      </c>
      <c r="E302" s="312"/>
      <c r="F302" s="312"/>
      <c r="G302" s="292" t="s">
        <v>338</v>
      </c>
      <c r="H302" s="312"/>
      <c r="I302" s="317" t="s">
        <v>1127</v>
      </c>
      <c r="J302" s="340">
        <v>0.31277533039647576</v>
      </c>
      <c r="K302" s="341">
        <v>7.819383259911894E-2</v>
      </c>
    </row>
    <row r="303" spans="1:11" ht="14.1" customHeight="1">
      <c r="A303" s="965"/>
      <c r="B303" s="329"/>
      <c r="C303" s="311" t="s">
        <v>1937</v>
      </c>
      <c r="D303" s="352" t="s">
        <v>2696</v>
      </c>
      <c r="E303" s="312"/>
      <c r="F303" s="312"/>
      <c r="G303" s="292" t="s">
        <v>338</v>
      </c>
      <c r="H303" s="312"/>
      <c r="I303" s="317" t="s">
        <v>1127</v>
      </c>
      <c r="J303" s="340">
        <v>1.6328928046989721</v>
      </c>
      <c r="K303" s="341">
        <v>0.40822320117474303</v>
      </c>
    </row>
    <row r="304" spans="1:11" ht="14.1" customHeight="1">
      <c r="A304" s="965"/>
      <c r="B304" s="329"/>
      <c r="C304" s="311" t="s">
        <v>1938</v>
      </c>
      <c r="D304" s="352" t="s">
        <v>2696</v>
      </c>
      <c r="E304" s="312"/>
      <c r="F304" s="312"/>
      <c r="G304" s="292" t="s">
        <v>338</v>
      </c>
      <c r="H304" s="312"/>
      <c r="I304" s="317" t="s">
        <v>1127</v>
      </c>
      <c r="J304" s="340">
        <v>0.82672540381791482</v>
      </c>
      <c r="K304" s="341">
        <v>0.2066813509544787</v>
      </c>
    </row>
    <row r="305" spans="1:11" ht="14.1" customHeight="1">
      <c r="A305" s="965"/>
      <c r="B305" s="329"/>
      <c r="C305" s="311" t="s">
        <v>1939</v>
      </c>
      <c r="D305" s="352" t="s">
        <v>2696</v>
      </c>
      <c r="E305" s="312"/>
      <c r="F305" s="312"/>
      <c r="G305" s="292" t="s">
        <v>338</v>
      </c>
      <c r="H305" s="312"/>
      <c r="I305" s="317" t="s">
        <v>1127</v>
      </c>
      <c r="J305" s="340">
        <v>0.80616740088105732</v>
      </c>
      <c r="K305" s="341">
        <v>0.20154185022026433</v>
      </c>
    </row>
    <row r="306" spans="1:11" ht="14.1" customHeight="1">
      <c r="A306" s="965"/>
      <c r="B306" s="329"/>
      <c r="C306" s="311" t="s">
        <v>1940</v>
      </c>
      <c r="D306" s="352" t="s">
        <v>2696</v>
      </c>
      <c r="E306" s="312"/>
      <c r="F306" s="312"/>
      <c r="G306" s="292" t="s">
        <v>338</v>
      </c>
      <c r="H306" s="312"/>
      <c r="I306" s="317" t="s">
        <v>1127</v>
      </c>
      <c r="J306" s="340">
        <v>0.36270190895741555</v>
      </c>
      <c r="K306" s="341">
        <v>9.0675477239353888E-2</v>
      </c>
    </row>
    <row r="307" spans="1:11" ht="14.1" customHeight="1">
      <c r="A307" s="965"/>
      <c r="B307" s="300"/>
      <c r="C307" s="301"/>
      <c r="D307" s="302"/>
      <c r="E307" s="303"/>
      <c r="F307" s="304">
        <v>1</v>
      </c>
      <c r="G307" s="304">
        <v>10</v>
      </c>
      <c r="H307" s="305"/>
      <c r="I307" s="306"/>
      <c r="J307" s="307">
        <f>SUM(J296:J306)</f>
        <v>139.77973568281936</v>
      </c>
      <c r="K307" s="308">
        <f>SUM(K296:K306)</f>
        <v>67.444933920704869</v>
      </c>
    </row>
    <row r="308" spans="1:11" ht="14.1" customHeight="1">
      <c r="A308" s="965"/>
      <c r="B308" s="284">
        <v>402</v>
      </c>
      <c r="C308" s="332" t="s">
        <v>1941</v>
      </c>
      <c r="D308" s="333"/>
      <c r="E308" s="286"/>
      <c r="F308" s="286"/>
      <c r="G308" s="286"/>
      <c r="H308" s="286"/>
      <c r="I308" s="286"/>
      <c r="J308" s="286"/>
      <c r="K308" s="287"/>
    </row>
    <row r="309" spans="1:11" ht="14.1" customHeight="1">
      <c r="A309" s="965"/>
      <c r="B309" s="329"/>
      <c r="C309" s="343" t="s">
        <v>494</v>
      </c>
      <c r="D309" s="311" t="s">
        <v>2697</v>
      </c>
      <c r="E309" s="312"/>
      <c r="F309" s="292" t="s">
        <v>338</v>
      </c>
      <c r="G309" s="312"/>
      <c r="H309" s="312"/>
      <c r="I309" s="317" t="s">
        <v>1942</v>
      </c>
      <c r="J309" s="317">
        <v>475</v>
      </c>
      <c r="K309" s="339">
        <v>350</v>
      </c>
    </row>
    <row r="310" spans="1:11" ht="14.1" customHeight="1">
      <c r="A310" s="965"/>
      <c r="B310" s="329"/>
      <c r="C310" s="343" t="s">
        <v>1943</v>
      </c>
      <c r="D310" s="311" t="s">
        <v>2697</v>
      </c>
      <c r="E310" s="312"/>
      <c r="F310" s="292" t="s">
        <v>338</v>
      </c>
      <c r="G310" s="292"/>
      <c r="H310" s="312"/>
      <c r="I310" s="317" t="s">
        <v>356</v>
      </c>
      <c r="J310" s="317">
        <v>55</v>
      </c>
      <c r="K310" s="339">
        <v>30</v>
      </c>
    </row>
    <row r="311" spans="1:11" ht="14.1" customHeight="1">
      <c r="A311" s="965"/>
      <c r="B311" s="329"/>
      <c r="C311" s="353" t="s">
        <v>1944</v>
      </c>
      <c r="D311" s="311" t="s">
        <v>2698</v>
      </c>
      <c r="E311" s="312"/>
      <c r="F311" s="312"/>
      <c r="G311" s="292" t="s">
        <v>338</v>
      </c>
      <c r="H311" s="312"/>
      <c r="I311" s="317" t="s">
        <v>1127</v>
      </c>
      <c r="J311" s="340">
        <v>0.54772393538913366</v>
      </c>
      <c r="K311" s="341">
        <v>0.13693098384728342</v>
      </c>
    </row>
    <row r="312" spans="1:11" ht="14.1" customHeight="1">
      <c r="A312" s="965"/>
      <c r="B312" s="329"/>
      <c r="C312" s="353" t="s">
        <v>1945</v>
      </c>
      <c r="D312" s="311" t="s">
        <v>2698</v>
      </c>
      <c r="E312" s="312"/>
      <c r="F312" s="312"/>
      <c r="G312" s="292" t="s">
        <v>338</v>
      </c>
      <c r="H312" s="312"/>
      <c r="I312" s="317" t="s">
        <v>1127</v>
      </c>
      <c r="J312" s="340">
        <v>1.1894273127753303</v>
      </c>
      <c r="K312" s="341">
        <v>0.29735682819383258</v>
      </c>
    </row>
    <row r="313" spans="1:11" ht="14.1" customHeight="1">
      <c r="A313" s="965"/>
      <c r="B313" s="329"/>
      <c r="C313" s="353" t="s">
        <v>1946</v>
      </c>
      <c r="D313" s="311" t="s">
        <v>2698</v>
      </c>
      <c r="E313" s="312"/>
      <c r="F313" s="312"/>
      <c r="G313" s="292" t="s">
        <v>338</v>
      </c>
      <c r="H313" s="312"/>
      <c r="I313" s="317" t="s">
        <v>1127</v>
      </c>
      <c r="J313" s="340">
        <v>2.0543318649045519</v>
      </c>
      <c r="K313" s="341">
        <v>0.51358296622613797</v>
      </c>
    </row>
    <row r="314" spans="1:11" ht="14.1" customHeight="1">
      <c r="A314" s="965"/>
      <c r="B314" s="300"/>
      <c r="C314" s="301"/>
      <c r="D314" s="302"/>
      <c r="E314" s="303"/>
      <c r="F314" s="304">
        <v>2</v>
      </c>
      <c r="G314" s="304">
        <v>3</v>
      </c>
      <c r="H314" s="305"/>
      <c r="I314" s="306"/>
      <c r="J314" s="307">
        <f>SUM(J309:J313)</f>
        <v>533.79148311306903</v>
      </c>
      <c r="K314" s="308">
        <f>SUM(K309:K313)</f>
        <v>380.9478707782672</v>
      </c>
    </row>
    <row r="315" spans="1:11" ht="14.1" customHeight="1">
      <c r="A315" s="965"/>
      <c r="B315" s="284">
        <v>403</v>
      </c>
      <c r="C315" s="332" t="s">
        <v>1947</v>
      </c>
      <c r="D315" s="333"/>
      <c r="E315" s="286"/>
      <c r="F315" s="286"/>
      <c r="G315" s="286"/>
      <c r="H315" s="286"/>
      <c r="I315" s="286"/>
      <c r="J315" s="286"/>
      <c r="K315" s="287"/>
    </row>
    <row r="316" spans="1:11" ht="14.1" customHeight="1">
      <c r="A316" s="965"/>
      <c r="B316" s="329"/>
      <c r="C316" s="343" t="s">
        <v>1145</v>
      </c>
      <c r="D316" s="311" t="s">
        <v>2699</v>
      </c>
      <c r="E316" s="312"/>
      <c r="F316" s="292" t="s">
        <v>338</v>
      </c>
      <c r="G316" s="292"/>
      <c r="H316" s="312"/>
      <c r="I316" s="317" t="s">
        <v>356</v>
      </c>
      <c r="J316" s="317">
        <v>150</v>
      </c>
      <c r="K316" s="339">
        <v>75</v>
      </c>
    </row>
    <row r="317" spans="1:11" ht="14.1" customHeight="1">
      <c r="A317" s="965"/>
      <c r="B317" s="329"/>
      <c r="C317" s="353" t="s">
        <v>1948</v>
      </c>
      <c r="D317" s="312"/>
      <c r="E317" s="312"/>
      <c r="F317" s="312"/>
      <c r="G317" s="292" t="s">
        <v>338</v>
      </c>
      <c r="H317" s="312"/>
      <c r="I317" s="317" t="s">
        <v>1127</v>
      </c>
      <c r="J317" s="340">
        <v>1.2995594713656387</v>
      </c>
      <c r="K317" s="341">
        <v>0.32488986784140972</v>
      </c>
    </row>
    <row r="318" spans="1:11" ht="14.1" customHeight="1">
      <c r="A318" s="965"/>
      <c r="B318" s="300"/>
      <c r="C318" s="301"/>
      <c r="D318" s="302"/>
      <c r="E318" s="303"/>
      <c r="F318" s="304">
        <v>1</v>
      </c>
      <c r="G318" s="304">
        <v>1</v>
      </c>
      <c r="H318" s="305"/>
      <c r="I318" s="306"/>
      <c r="J318" s="307">
        <f>SUM(J316:J317)</f>
        <v>151.29955947136563</v>
      </c>
      <c r="K318" s="308">
        <f>SUM(K316:K317)</f>
        <v>75.324889867841406</v>
      </c>
    </row>
    <row r="319" spans="1:11" ht="14.1" customHeight="1">
      <c r="A319" s="965"/>
      <c r="B319" s="284">
        <v>404</v>
      </c>
      <c r="C319" s="332" t="s">
        <v>1949</v>
      </c>
      <c r="D319" s="333"/>
      <c r="E319" s="286"/>
      <c r="F319" s="286"/>
      <c r="G319" s="286"/>
      <c r="H319" s="286"/>
      <c r="I319" s="286"/>
      <c r="J319" s="286"/>
      <c r="K319" s="287"/>
    </row>
    <row r="320" spans="1:11" ht="14.1" customHeight="1">
      <c r="A320" s="965"/>
      <c r="B320" s="329"/>
      <c r="C320" s="343" t="s">
        <v>1145</v>
      </c>
      <c r="D320" s="311" t="s">
        <v>2700</v>
      </c>
      <c r="E320" s="312"/>
      <c r="F320" s="292" t="s">
        <v>338</v>
      </c>
      <c r="G320" s="312"/>
      <c r="H320" s="312"/>
      <c r="I320" s="317" t="s">
        <v>356</v>
      </c>
      <c r="J320" s="317">
        <v>80</v>
      </c>
      <c r="K320" s="339">
        <v>40</v>
      </c>
    </row>
    <row r="321" spans="1:11" ht="14.1" customHeight="1">
      <c r="A321" s="965"/>
      <c r="B321" s="300"/>
      <c r="C321" s="301"/>
      <c r="D321" s="302"/>
      <c r="E321" s="303"/>
      <c r="F321" s="354">
        <v>1</v>
      </c>
      <c r="G321" s="354">
        <v>0</v>
      </c>
      <c r="H321" s="355"/>
      <c r="I321" s="356"/>
      <c r="J321" s="357">
        <f>SUM(J320)</f>
        <v>80</v>
      </c>
      <c r="K321" s="358">
        <f>SUM(K320)</f>
        <v>40</v>
      </c>
    </row>
    <row r="322" spans="1:11" ht="14.1" customHeight="1">
      <c r="A322" s="965"/>
      <c r="B322" s="284">
        <v>405</v>
      </c>
      <c r="C322" s="332" t="s">
        <v>1950</v>
      </c>
      <c r="D322" s="333"/>
      <c r="E322" s="286"/>
      <c r="F322" s="286"/>
      <c r="G322" s="286"/>
      <c r="H322" s="286"/>
      <c r="I322" s="286"/>
      <c r="J322" s="286"/>
      <c r="K322" s="287"/>
    </row>
    <row r="323" spans="1:11" ht="14.1" customHeight="1">
      <c r="A323" s="965"/>
      <c r="B323" s="329"/>
      <c r="C323" s="343" t="s">
        <v>1951</v>
      </c>
      <c r="D323" s="311" t="s">
        <v>2701</v>
      </c>
      <c r="E323" s="312"/>
      <c r="F323" s="292" t="s">
        <v>338</v>
      </c>
      <c r="G323" s="312"/>
      <c r="H323" s="312"/>
      <c r="I323" s="317" t="s">
        <v>356</v>
      </c>
      <c r="J323" s="317">
        <v>40</v>
      </c>
      <c r="K323" s="339">
        <v>30</v>
      </c>
    </row>
    <row r="324" spans="1:11" ht="14.1" customHeight="1">
      <c r="A324" s="965"/>
      <c r="B324" s="329"/>
      <c r="C324" s="353" t="s">
        <v>1952</v>
      </c>
      <c r="D324" s="311" t="s">
        <v>2702</v>
      </c>
      <c r="E324" s="312"/>
      <c r="F324" s="312"/>
      <c r="G324" s="292" t="s">
        <v>338</v>
      </c>
      <c r="H324" s="312"/>
      <c r="I324" s="317" t="s">
        <v>1127</v>
      </c>
      <c r="J324" s="340">
        <v>2.6167400881057272</v>
      </c>
      <c r="K324" s="341">
        <v>0.65418502202643181</v>
      </c>
    </row>
    <row r="325" spans="1:11" ht="14.1" customHeight="1">
      <c r="A325" s="965"/>
      <c r="B325" s="329"/>
      <c r="C325" s="353" t="s">
        <v>1953</v>
      </c>
      <c r="D325" s="311" t="s">
        <v>2702</v>
      </c>
      <c r="E325" s="312"/>
      <c r="F325" s="312"/>
      <c r="G325" s="292" t="s">
        <v>338</v>
      </c>
      <c r="H325" s="312"/>
      <c r="I325" s="317" t="s">
        <v>1127</v>
      </c>
      <c r="J325" s="340">
        <v>0.60646108663729814</v>
      </c>
      <c r="K325" s="341">
        <v>0.15161527165932454</v>
      </c>
    </row>
    <row r="326" spans="1:11" ht="14.1" customHeight="1">
      <c r="A326" s="965"/>
      <c r="B326" s="300"/>
      <c r="C326" s="301"/>
      <c r="D326" s="302"/>
      <c r="E326" s="303"/>
      <c r="F326" s="304">
        <v>1</v>
      </c>
      <c r="G326" s="304">
        <v>2</v>
      </c>
      <c r="H326" s="305"/>
      <c r="I326" s="306"/>
      <c r="J326" s="307">
        <f>SUM(J323:J325)</f>
        <v>43.223201174743025</v>
      </c>
      <c r="K326" s="308">
        <f>SUM(K323:K325)</f>
        <v>30.805800293685756</v>
      </c>
    </row>
    <row r="327" spans="1:11" ht="14.1" customHeight="1">
      <c r="A327" s="965"/>
      <c r="B327" s="359"/>
      <c r="C327" s="360"/>
      <c r="D327" s="361"/>
      <c r="E327" s="361"/>
      <c r="F327" s="362">
        <f>F326+F321+F318+F314+F307</f>
        <v>6</v>
      </c>
      <c r="G327" s="362">
        <f>G326+G321+G318+G314+G307</f>
        <v>16</v>
      </c>
      <c r="H327" s="363"/>
      <c r="I327" s="363"/>
      <c r="J327" s="364">
        <f>J326+J321+J318+J314+J307</f>
        <v>948.09397944199702</v>
      </c>
      <c r="K327" s="365">
        <f>K326+K321+K318+K314+K307</f>
        <v>594.52349486049934</v>
      </c>
    </row>
    <row r="328" spans="1:11" s="56" customFormat="1" ht="7.5" customHeight="1">
      <c r="A328" s="366"/>
      <c r="B328" s="367"/>
      <c r="C328" s="368"/>
      <c r="D328" s="369"/>
      <c r="E328" s="369"/>
      <c r="F328" s="367"/>
      <c r="G328" s="367"/>
      <c r="H328" s="370"/>
      <c r="I328" s="370"/>
      <c r="J328" s="371"/>
      <c r="K328" s="371"/>
    </row>
    <row r="329" spans="1:11" s="376" customFormat="1" ht="15.75" customHeight="1">
      <c r="A329" s="372"/>
      <c r="B329" s="373"/>
      <c r="C329" s="373"/>
      <c r="D329" s="373"/>
      <c r="E329" s="374">
        <f t="shared" ref="E329:K329" si="0">E327+E294+E258+E229+E199+E173+E95+E69+E45</f>
        <v>0</v>
      </c>
      <c r="F329" s="373">
        <f t="shared" si="0"/>
        <v>48</v>
      </c>
      <c r="G329" s="373">
        <f t="shared" si="0"/>
        <v>172</v>
      </c>
      <c r="H329" s="374">
        <f t="shared" si="0"/>
        <v>0</v>
      </c>
      <c r="I329" s="374">
        <f t="shared" si="0"/>
        <v>0</v>
      </c>
      <c r="J329" s="373">
        <f t="shared" si="0"/>
        <v>4385.0969162995589</v>
      </c>
      <c r="K329" s="375">
        <f t="shared" si="0"/>
        <v>2372.5242290748897</v>
      </c>
    </row>
    <row r="330" spans="1:11" ht="14.1" customHeight="1"/>
    <row r="331" spans="1:11" ht="14.1" customHeight="1"/>
    <row r="332" spans="1:11" ht="14.1" customHeight="1"/>
    <row r="333" spans="1:11" ht="14.1" customHeight="1"/>
    <row r="334" spans="1:11" ht="14.1" customHeight="1"/>
    <row r="335" spans="1:11" ht="14.1" customHeight="1"/>
    <row r="336" spans="1:11" ht="14.1" customHeight="1"/>
    <row r="337" ht="14.1" customHeight="1"/>
    <row r="338" ht="14.1" customHeight="1"/>
    <row r="339" ht="14.1" customHeight="1"/>
    <row r="340" ht="14.1" customHeight="1"/>
    <row r="341" ht="14.1" customHeight="1"/>
    <row r="342" ht="14.1" customHeight="1"/>
    <row r="343" ht="14.1" customHeight="1"/>
    <row r="344" ht="14.1" customHeight="1"/>
    <row r="345" ht="14.1" customHeight="1"/>
    <row r="346" ht="14.1" customHeight="1"/>
    <row r="347" ht="14.1" customHeight="1"/>
    <row r="348" ht="14.1" customHeight="1"/>
    <row r="349" ht="14.1" customHeight="1"/>
    <row r="350" ht="14.1" customHeight="1"/>
    <row r="351" ht="14.1" customHeight="1"/>
    <row r="352" ht="14.1" customHeight="1"/>
    <row r="353" ht="14.1" customHeight="1"/>
    <row r="354" ht="14.1" customHeight="1"/>
    <row r="355" ht="14.1" customHeight="1"/>
    <row r="356" ht="14.1" customHeight="1"/>
    <row r="357" ht="14.1" customHeight="1"/>
    <row r="358" ht="14.1" customHeight="1"/>
    <row r="359" ht="14.1" customHeight="1"/>
    <row r="360" ht="14.1" customHeight="1"/>
    <row r="361" ht="14.1" customHeight="1"/>
    <row r="362" ht="14.1" customHeight="1"/>
    <row r="363" ht="14.1" customHeight="1"/>
    <row r="364" ht="14.1" customHeight="1"/>
    <row r="365" ht="14.1" customHeight="1"/>
    <row r="366" ht="14.1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</sheetData>
  <mergeCells count="18">
    <mergeCell ref="B1:K1"/>
    <mergeCell ref="B7:C8"/>
    <mergeCell ref="D7:D8"/>
    <mergeCell ref="E7:H7"/>
    <mergeCell ref="I7:I8"/>
    <mergeCell ref="J7:J8"/>
    <mergeCell ref="K7:K8"/>
    <mergeCell ref="A230:A258"/>
    <mergeCell ref="A259:A294"/>
    <mergeCell ref="A295:A327"/>
    <mergeCell ref="A3:K3"/>
    <mergeCell ref="A9:A45"/>
    <mergeCell ref="A70:A95"/>
    <mergeCell ref="A96:A173"/>
    <mergeCell ref="A174:A199"/>
    <mergeCell ref="A200:A229"/>
    <mergeCell ref="A46:A58"/>
    <mergeCell ref="A59:A69"/>
  </mergeCells>
  <pageMargins left="0.7" right="0.7" top="0.75" bottom="0.75" header="0.3" footer="0.3"/>
  <pageSetup scale="85" orientation="portrait" horizontalDpi="4294967293" verticalDpi="4294967293" r:id="rId1"/>
  <headerFooter>
    <oddFooter>&amp;R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theme="4" tint="-0.249977111117893"/>
  </sheetPr>
  <dimension ref="A1:AD459"/>
  <sheetViews>
    <sheetView topLeftCell="A208" zoomScaleNormal="100" workbookViewId="0">
      <selection activeCell="A2" sqref="A2:K2"/>
    </sheetView>
  </sheetViews>
  <sheetFormatPr defaultRowHeight="15"/>
  <cols>
    <col min="1" max="1" width="5.140625" style="24" customWidth="1"/>
    <col min="2" max="2" width="5.42578125" style="25" customWidth="1"/>
    <col min="3" max="3" width="25.85546875" customWidth="1"/>
    <col min="4" max="4" width="21" style="26" customWidth="1"/>
    <col min="5" max="5" width="8.7109375" style="60" bestFit="1" customWidth="1"/>
    <col min="6" max="7" width="10.140625" style="60" bestFit="1" customWidth="1"/>
    <col min="8" max="8" width="7.7109375" style="60" bestFit="1" customWidth="1"/>
    <col min="9" max="9" width="9.85546875" style="60" bestFit="1" customWidth="1"/>
    <col min="10" max="10" width="12.28515625" style="717" bestFit="1" customWidth="1"/>
    <col min="11" max="11" width="14.5703125" style="718" bestFit="1" customWidth="1"/>
    <col min="14" max="14" width="13.7109375" customWidth="1"/>
    <col min="15" max="15" width="15.85546875" customWidth="1"/>
    <col min="16" max="16" width="19.28515625" customWidth="1"/>
    <col min="244" max="244" width="5.140625" customWidth="1"/>
    <col min="245" max="245" width="7.7109375" customWidth="1"/>
    <col min="246" max="246" width="34.28515625" customWidth="1"/>
    <col min="247" max="247" width="20.85546875" customWidth="1"/>
    <col min="248" max="248" width="7.7109375" customWidth="1"/>
    <col min="249" max="249" width="10.28515625" customWidth="1"/>
    <col min="250" max="250" width="10" customWidth="1"/>
    <col min="251" max="251" width="7.42578125" customWidth="1"/>
    <col min="252" max="252" width="9.85546875" customWidth="1"/>
    <col min="253" max="253" width="11.85546875" customWidth="1"/>
    <col min="254" max="254" width="12.42578125" customWidth="1"/>
    <col min="256" max="256" width="11.42578125" customWidth="1"/>
    <col min="257" max="257" width="30.140625" customWidth="1"/>
    <col min="258" max="258" width="16.5703125" customWidth="1"/>
    <col min="259" max="259" width="20.7109375" customWidth="1"/>
    <col min="260" max="260" width="11.42578125" customWidth="1"/>
    <col min="261" max="261" width="7.7109375" customWidth="1"/>
    <col min="262" max="262" width="20.5703125" customWidth="1"/>
    <col min="500" max="500" width="5.140625" customWidth="1"/>
    <col min="501" max="501" width="7.7109375" customWidth="1"/>
    <col min="502" max="502" width="34.28515625" customWidth="1"/>
    <col min="503" max="503" width="20.85546875" customWidth="1"/>
    <col min="504" max="504" width="7.7109375" customWidth="1"/>
    <col min="505" max="505" width="10.28515625" customWidth="1"/>
    <col min="506" max="506" width="10" customWidth="1"/>
    <col min="507" max="507" width="7.42578125" customWidth="1"/>
    <col min="508" max="508" width="9.85546875" customWidth="1"/>
    <col min="509" max="509" width="11.85546875" customWidth="1"/>
    <col min="510" max="510" width="12.42578125" customWidth="1"/>
    <col min="512" max="512" width="11.42578125" customWidth="1"/>
    <col min="513" max="513" width="30.140625" customWidth="1"/>
    <col min="514" max="514" width="16.5703125" customWidth="1"/>
    <col min="515" max="515" width="20.7109375" customWidth="1"/>
    <col min="516" max="516" width="11.42578125" customWidth="1"/>
    <col min="517" max="517" width="7.7109375" customWidth="1"/>
    <col min="518" max="518" width="20.5703125" customWidth="1"/>
    <col min="756" max="756" width="5.140625" customWidth="1"/>
    <col min="757" max="757" width="7.7109375" customWidth="1"/>
    <col min="758" max="758" width="34.28515625" customWidth="1"/>
    <col min="759" max="759" width="20.85546875" customWidth="1"/>
    <col min="760" max="760" width="7.7109375" customWidth="1"/>
    <col min="761" max="761" width="10.28515625" customWidth="1"/>
    <col min="762" max="762" width="10" customWidth="1"/>
    <col min="763" max="763" width="7.42578125" customWidth="1"/>
    <col min="764" max="764" width="9.85546875" customWidth="1"/>
    <col min="765" max="765" width="11.85546875" customWidth="1"/>
    <col min="766" max="766" width="12.42578125" customWidth="1"/>
    <col min="768" max="768" width="11.42578125" customWidth="1"/>
    <col min="769" max="769" width="30.140625" customWidth="1"/>
    <col min="770" max="770" width="16.5703125" customWidth="1"/>
    <col min="771" max="771" width="20.7109375" customWidth="1"/>
    <col min="772" max="772" width="11.42578125" customWidth="1"/>
    <col min="773" max="773" width="7.7109375" customWidth="1"/>
    <col min="774" max="774" width="20.5703125" customWidth="1"/>
    <col min="1012" max="1012" width="5.140625" customWidth="1"/>
    <col min="1013" max="1013" width="7.7109375" customWidth="1"/>
    <col min="1014" max="1014" width="34.28515625" customWidth="1"/>
    <col min="1015" max="1015" width="20.85546875" customWidth="1"/>
    <col min="1016" max="1016" width="7.7109375" customWidth="1"/>
    <col min="1017" max="1017" width="10.28515625" customWidth="1"/>
    <col min="1018" max="1018" width="10" customWidth="1"/>
    <col min="1019" max="1019" width="7.42578125" customWidth="1"/>
    <col min="1020" max="1020" width="9.85546875" customWidth="1"/>
    <col min="1021" max="1021" width="11.85546875" customWidth="1"/>
    <col min="1022" max="1022" width="12.42578125" customWidth="1"/>
    <col min="1024" max="1024" width="11.42578125" customWidth="1"/>
    <col min="1025" max="1025" width="30.140625" customWidth="1"/>
    <col min="1026" max="1026" width="16.5703125" customWidth="1"/>
    <col min="1027" max="1027" width="20.7109375" customWidth="1"/>
    <col min="1028" max="1028" width="11.42578125" customWidth="1"/>
    <col min="1029" max="1029" width="7.7109375" customWidth="1"/>
    <col min="1030" max="1030" width="20.5703125" customWidth="1"/>
    <col min="1268" max="1268" width="5.140625" customWidth="1"/>
    <col min="1269" max="1269" width="7.7109375" customWidth="1"/>
    <col min="1270" max="1270" width="34.28515625" customWidth="1"/>
    <col min="1271" max="1271" width="20.85546875" customWidth="1"/>
    <col min="1272" max="1272" width="7.7109375" customWidth="1"/>
    <col min="1273" max="1273" width="10.28515625" customWidth="1"/>
    <col min="1274" max="1274" width="10" customWidth="1"/>
    <col min="1275" max="1275" width="7.42578125" customWidth="1"/>
    <col min="1276" max="1276" width="9.85546875" customWidth="1"/>
    <col min="1277" max="1277" width="11.85546875" customWidth="1"/>
    <col min="1278" max="1278" width="12.42578125" customWidth="1"/>
    <col min="1280" max="1280" width="11.42578125" customWidth="1"/>
    <col min="1281" max="1281" width="30.140625" customWidth="1"/>
    <col min="1282" max="1282" width="16.5703125" customWidth="1"/>
    <col min="1283" max="1283" width="20.7109375" customWidth="1"/>
    <col min="1284" max="1284" width="11.42578125" customWidth="1"/>
    <col min="1285" max="1285" width="7.7109375" customWidth="1"/>
    <col min="1286" max="1286" width="20.5703125" customWidth="1"/>
    <col min="1524" max="1524" width="5.140625" customWidth="1"/>
    <col min="1525" max="1525" width="7.7109375" customWidth="1"/>
    <col min="1526" max="1526" width="34.28515625" customWidth="1"/>
    <col min="1527" max="1527" width="20.85546875" customWidth="1"/>
    <col min="1528" max="1528" width="7.7109375" customWidth="1"/>
    <col min="1529" max="1529" width="10.28515625" customWidth="1"/>
    <col min="1530" max="1530" width="10" customWidth="1"/>
    <col min="1531" max="1531" width="7.42578125" customWidth="1"/>
    <col min="1532" max="1532" width="9.85546875" customWidth="1"/>
    <col min="1533" max="1533" width="11.85546875" customWidth="1"/>
    <col min="1534" max="1534" width="12.42578125" customWidth="1"/>
    <col min="1536" max="1536" width="11.42578125" customWidth="1"/>
    <col min="1537" max="1537" width="30.140625" customWidth="1"/>
    <col min="1538" max="1538" width="16.5703125" customWidth="1"/>
    <col min="1539" max="1539" width="20.7109375" customWidth="1"/>
    <col min="1540" max="1540" width="11.42578125" customWidth="1"/>
    <col min="1541" max="1541" width="7.7109375" customWidth="1"/>
    <col min="1542" max="1542" width="20.5703125" customWidth="1"/>
    <col min="1780" max="1780" width="5.140625" customWidth="1"/>
    <col min="1781" max="1781" width="7.7109375" customWidth="1"/>
    <col min="1782" max="1782" width="34.28515625" customWidth="1"/>
    <col min="1783" max="1783" width="20.85546875" customWidth="1"/>
    <col min="1784" max="1784" width="7.7109375" customWidth="1"/>
    <col min="1785" max="1785" width="10.28515625" customWidth="1"/>
    <col min="1786" max="1786" width="10" customWidth="1"/>
    <col min="1787" max="1787" width="7.42578125" customWidth="1"/>
    <col min="1788" max="1788" width="9.85546875" customWidth="1"/>
    <col min="1789" max="1789" width="11.85546875" customWidth="1"/>
    <col min="1790" max="1790" width="12.42578125" customWidth="1"/>
    <col min="1792" max="1792" width="11.42578125" customWidth="1"/>
    <col min="1793" max="1793" width="30.140625" customWidth="1"/>
    <col min="1794" max="1794" width="16.5703125" customWidth="1"/>
    <col min="1795" max="1795" width="20.7109375" customWidth="1"/>
    <col min="1796" max="1796" width="11.42578125" customWidth="1"/>
    <col min="1797" max="1797" width="7.7109375" customWidth="1"/>
    <col min="1798" max="1798" width="20.5703125" customWidth="1"/>
    <col min="2036" max="2036" width="5.140625" customWidth="1"/>
    <col min="2037" max="2037" width="7.7109375" customWidth="1"/>
    <col min="2038" max="2038" width="34.28515625" customWidth="1"/>
    <col min="2039" max="2039" width="20.85546875" customWidth="1"/>
    <col min="2040" max="2040" width="7.7109375" customWidth="1"/>
    <col min="2041" max="2041" width="10.28515625" customWidth="1"/>
    <col min="2042" max="2042" width="10" customWidth="1"/>
    <col min="2043" max="2043" width="7.42578125" customWidth="1"/>
    <col min="2044" max="2044" width="9.85546875" customWidth="1"/>
    <col min="2045" max="2045" width="11.85546875" customWidth="1"/>
    <col min="2046" max="2046" width="12.42578125" customWidth="1"/>
    <col min="2048" max="2048" width="11.42578125" customWidth="1"/>
    <col min="2049" max="2049" width="30.140625" customWidth="1"/>
    <col min="2050" max="2050" width="16.5703125" customWidth="1"/>
    <col min="2051" max="2051" width="20.7109375" customWidth="1"/>
    <col min="2052" max="2052" width="11.42578125" customWidth="1"/>
    <col min="2053" max="2053" width="7.7109375" customWidth="1"/>
    <col min="2054" max="2054" width="20.5703125" customWidth="1"/>
    <col min="2292" max="2292" width="5.140625" customWidth="1"/>
    <col min="2293" max="2293" width="7.7109375" customWidth="1"/>
    <col min="2294" max="2294" width="34.28515625" customWidth="1"/>
    <col min="2295" max="2295" width="20.85546875" customWidth="1"/>
    <col min="2296" max="2296" width="7.7109375" customWidth="1"/>
    <col min="2297" max="2297" width="10.28515625" customWidth="1"/>
    <col min="2298" max="2298" width="10" customWidth="1"/>
    <col min="2299" max="2299" width="7.42578125" customWidth="1"/>
    <col min="2300" max="2300" width="9.85546875" customWidth="1"/>
    <col min="2301" max="2301" width="11.85546875" customWidth="1"/>
    <col min="2302" max="2302" width="12.42578125" customWidth="1"/>
    <col min="2304" max="2304" width="11.42578125" customWidth="1"/>
    <col min="2305" max="2305" width="30.140625" customWidth="1"/>
    <col min="2306" max="2306" width="16.5703125" customWidth="1"/>
    <col min="2307" max="2307" width="20.7109375" customWidth="1"/>
    <col min="2308" max="2308" width="11.42578125" customWidth="1"/>
    <col min="2309" max="2309" width="7.7109375" customWidth="1"/>
    <col min="2310" max="2310" width="20.5703125" customWidth="1"/>
    <col min="2548" max="2548" width="5.140625" customWidth="1"/>
    <col min="2549" max="2549" width="7.7109375" customWidth="1"/>
    <col min="2550" max="2550" width="34.28515625" customWidth="1"/>
    <col min="2551" max="2551" width="20.85546875" customWidth="1"/>
    <col min="2552" max="2552" width="7.7109375" customWidth="1"/>
    <col min="2553" max="2553" width="10.28515625" customWidth="1"/>
    <col min="2554" max="2554" width="10" customWidth="1"/>
    <col min="2555" max="2555" width="7.42578125" customWidth="1"/>
    <col min="2556" max="2556" width="9.85546875" customWidth="1"/>
    <col min="2557" max="2557" width="11.85546875" customWidth="1"/>
    <col min="2558" max="2558" width="12.42578125" customWidth="1"/>
    <col min="2560" max="2560" width="11.42578125" customWidth="1"/>
    <col min="2561" max="2561" width="30.140625" customWidth="1"/>
    <col min="2562" max="2562" width="16.5703125" customWidth="1"/>
    <col min="2563" max="2563" width="20.7109375" customWidth="1"/>
    <col min="2564" max="2564" width="11.42578125" customWidth="1"/>
    <col min="2565" max="2565" width="7.7109375" customWidth="1"/>
    <col min="2566" max="2566" width="20.5703125" customWidth="1"/>
    <col min="2804" max="2804" width="5.140625" customWidth="1"/>
    <col min="2805" max="2805" width="7.7109375" customWidth="1"/>
    <col min="2806" max="2806" width="34.28515625" customWidth="1"/>
    <col min="2807" max="2807" width="20.85546875" customWidth="1"/>
    <col min="2808" max="2808" width="7.7109375" customWidth="1"/>
    <col min="2809" max="2809" width="10.28515625" customWidth="1"/>
    <col min="2810" max="2810" width="10" customWidth="1"/>
    <col min="2811" max="2811" width="7.42578125" customWidth="1"/>
    <col min="2812" max="2812" width="9.85546875" customWidth="1"/>
    <col min="2813" max="2813" width="11.85546875" customWidth="1"/>
    <col min="2814" max="2814" width="12.42578125" customWidth="1"/>
    <col min="2816" max="2816" width="11.42578125" customWidth="1"/>
    <col min="2817" max="2817" width="30.140625" customWidth="1"/>
    <col min="2818" max="2818" width="16.5703125" customWidth="1"/>
    <col min="2819" max="2819" width="20.7109375" customWidth="1"/>
    <col min="2820" max="2820" width="11.42578125" customWidth="1"/>
    <col min="2821" max="2821" width="7.7109375" customWidth="1"/>
    <col min="2822" max="2822" width="20.5703125" customWidth="1"/>
    <col min="3060" max="3060" width="5.140625" customWidth="1"/>
    <col min="3061" max="3061" width="7.7109375" customWidth="1"/>
    <col min="3062" max="3062" width="34.28515625" customWidth="1"/>
    <col min="3063" max="3063" width="20.85546875" customWidth="1"/>
    <col min="3064" max="3064" width="7.7109375" customWidth="1"/>
    <col min="3065" max="3065" width="10.28515625" customWidth="1"/>
    <col min="3066" max="3066" width="10" customWidth="1"/>
    <col min="3067" max="3067" width="7.42578125" customWidth="1"/>
    <col min="3068" max="3068" width="9.85546875" customWidth="1"/>
    <col min="3069" max="3069" width="11.85546875" customWidth="1"/>
    <col min="3070" max="3070" width="12.42578125" customWidth="1"/>
    <col min="3072" max="3072" width="11.42578125" customWidth="1"/>
    <col min="3073" max="3073" width="30.140625" customWidth="1"/>
    <col min="3074" max="3074" width="16.5703125" customWidth="1"/>
    <col min="3075" max="3075" width="20.7109375" customWidth="1"/>
    <col min="3076" max="3076" width="11.42578125" customWidth="1"/>
    <col min="3077" max="3077" width="7.7109375" customWidth="1"/>
    <col min="3078" max="3078" width="20.5703125" customWidth="1"/>
    <col min="3316" max="3316" width="5.140625" customWidth="1"/>
    <col min="3317" max="3317" width="7.7109375" customWidth="1"/>
    <col min="3318" max="3318" width="34.28515625" customWidth="1"/>
    <col min="3319" max="3319" width="20.85546875" customWidth="1"/>
    <col min="3320" max="3320" width="7.7109375" customWidth="1"/>
    <col min="3321" max="3321" width="10.28515625" customWidth="1"/>
    <col min="3322" max="3322" width="10" customWidth="1"/>
    <col min="3323" max="3323" width="7.42578125" customWidth="1"/>
    <col min="3324" max="3324" width="9.85546875" customWidth="1"/>
    <col min="3325" max="3325" width="11.85546875" customWidth="1"/>
    <col min="3326" max="3326" width="12.42578125" customWidth="1"/>
    <col min="3328" max="3328" width="11.42578125" customWidth="1"/>
    <col min="3329" max="3329" width="30.140625" customWidth="1"/>
    <col min="3330" max="3330" width="16.5703125" customWidth="1"/>
    <col min="3331" max="3331" width="20.7109375" customWidth="1"/>
    <col min="3332" max="3332" width="11.42578125" customWidth="1"/>
    <col min="3333" max="3333" width="7.7109375" customWidth="1"/>
    <col min="3334" max="3334" width="20.5703125" customWidth="1"/>
    <col min="3572" max="3572" width="5.140625" customWidth="1"/>
    <col min="3573" max="3573" width="7.7109375" customWidth="1"/>
    <col min="3574" max="3574" width="34.28515625" customWidth="1"/>
    <col min="3575" max="3575" width="20.85546875" customWidth="1"/>
    <col min="3576" max="3576" width="7.7109375" customWidth="1"/>
    <col min="3577" max="3577" width="10.28515625" customWidth="1"/>
    <col min="3578" max="3578" width="10" customWidth="1"/>
    <col min="3579" max="3579" width="7.42578125" customWidth="1"/>
    <col min="3580" max="3580" width="9.85546875" customWidth="1"/>
    <col min="3581" max="3581" width="11.85546875" customWidth="1"/>
    <col min="3582" max="3582" width="12.42578125" customWidth="1"/>
    <col min="3584" max="3584" width="11.42578125" customWidth="1"/>
    <col min="3585" max="3585" width="30.140625" customWidth="1"/>
    <col min="3586" max="3586" width="16.5703125" customWidth="1"/>
    <col min="3587" max="3587" width="20.7109375" customWidth="1"/>
    <col min="3588" max="3588" width="11.42578125" customWidth="1"/>
    <col min="3589" max="3589" width="7.7109375" customWidth="1"/>
    <col min="3590" max="3590" width="20.5703125" customWidth="1"/>
    <col min="3828" max="3828" width="5.140625" customWidth="1"/>
    <col min="3829" max="3829" width="7.7109375" customWidth="1"/>
    <col min="3830" max="3830" width="34.28515625" customWidth="1"/>
    <col min="3831" max="3831" width="20.85546875" customWidth="1"/>
    <col min="3832" max="3832" width="7.7109375" customWidth="1"/>
    <col min="3833" max="3833" width="10.28515625" customWidth="1"/>
    <col min="3834" max="3834" width="10" customWidth="1"/>
    <col min="3835" max="3835" width="7.42578125" customWidth="1"/>
    <col min="3836" max="3836" width="9.85546875" customWidth="1"/>
    <col min="3837" max="3837" width="11.85546875" customWidth="1"/>
    <col min="3838" max="3838" width="12.42578125" customWidth="1"/>
    <col min="3840" max="3840" width="11.42578125" customWidth="1"/>
    <col min="3841" max="3841" width="30.140625" customWidth="1"/>
    <col min="3842" max="3842" width="16.5703125" customWidth="1"/>
    <col min="3843" max="3843" width="20.7109375" customWidth="1"/>
    <col min="3844" max="3844" width="11.42578125" customWidth="1"/>
    <col min="3845" max="3845" width="7.7109375" customWidth="1"/>
    <col min="3846" max="3846" width="20.5703125" customWidth="1"/>
    <col min="4084" max="4084" width="5.140625" customWidth="1"/>
    <col min="4085" max="4085" width="7.7109375" customWidth="1"/>
    <col min="4086" max="4086" width="34.28515625" customWidth="1"/>
    <col min="4087" max="4087" width="20.85546875" customWidth="1"/>
    <col min="4088" max="4088" width="7.7109375" customWidth="1"/>
    <col min="4089" max="4089" width="10.28515625" customWidth="1"/>
    <col min="4090" max="4090" width="10" customWidth="1"/>
    <col min="4091" max="4091" width="7.42578125" customWidth="1"/>
    <col min="4092" max="4092" width="9.85546875" customWidth="1"/>
    <col min="4093" max="4093" width="11.85546875" customWidth="1"/>
    <col min="4094" max="4094" width="12.42578125" customWidth="1"/>
    <col min="4096" max="4096" width="11.42578125" customWidth="1"/>
    <col min="4097" max="4097" width="30.140625" customWidth="1"/>
    <col min="4098" max="4098" width="16.5703125" customWidth="1"/>
    <col min="4099" max="4099" width="20.7109375" customWidth="1"/>
    <col min="4100" max="4100" width="11.42578125" customWidth="1"/>
    <col min="4101" max="4101" width="7.7109375" customWidth="1"/>
    <col min="4102" max="4102" width="20.5703125" customWidth="1"/>
    <col min="4340" max="4340" width="5.140625" customWidth="1"/>
    <col min="4341" max="4341" width="7.7109375" customWidth="1"/>
    <col min="4342" max="4342" width="34.28515625" customWidth="1"/>
    <col min="4343" max="4343" width="20.85546875" customWidth="1"/>
    <col min="4344" max="4344" width="7.7109375" customWidth="1"/>
    <col min="4345" max="4345" width="10.28515625" customWidth="1"/>
    <col min="4346" max="4346" width="10" customWidth="1"/>
    <col min="4347" max="4347" width="7.42578125" customWidth="1"/>
    <col min="4348" max="4348" width="9.85546875" customWidth="1"/>
    <col min="4349" max="4349" width="11.85546875" customWidth="1"/>
    <col min="4350" max="4350" width="12.42578125" customWidth="1"/>
    <col min="4352" max="4352" width="11.42578125" customWidth="1"/>
    <col min="4353" max="4353" width="30.140625" customWidth="1"/>
    <col min="4354" max="4354" width="16.5703125" customWidth="1"/>
    <col min="4355" max="4355" width="20.7109375" customWidth="1"/>
    <col min="4356" max="4356" width="11.42578125" customWidth="1"/>
    <col min="4357" max="4357" width="7.7109375" customWidth="1"/>
    <col min="4358" max="4358" width="20.5703125" customWidth="1"/>
    <col min="4596" max="4596" width="5.140625" customWidth="1"/>
    <col min="4597" max="4597" width="7.7109375" customWidth="1"/>
    <col min="4598" max="4598" width="34.28515625" customWidth="1"/>
    <col min="4599" max="4599" width="20.85546875" customWidth="1"/>
    <col min="4600" max="4600" width="7.7109375" customWidth="1"/>
    <col min="4601" max="4601" width="10.28515625" customWidth="1"/>
    <col min="4602" max="4602" width="10" customWidth="1"/>
    <col min="4603" max="4603" width="7.42578125" customWidth="1"/>
    <col min="4604" max="4604" width="9.85546875" customWidth="1"/>
    <col min="4605" max="4605" width="11.85546875" customWidth="1"/>
    <col min="4606" max="4606" width="12.42578125" customWidth="1"/>
    <col min="4608" max="4608" width="11.42578125" customWidth="1"/>
    <col min="4609" max="4609" width="30.140625" customWidth="1"/>
    <col min="4610" max="4610" width="16.5703125" customWidth="1"/>
    <col min="4611" max="4611" width="20.7109375" customWidth="1"/>
    <col min="4612" max="4612" width="11.42578125" customWidth="1"/>
    <col min="4613" max="4613" width="7.7109375" customWidth="1"/>
    <col min="4614" max="4614" width="20.5703125" customWidth="1"/>
    <col min="4852" max="4852" width="5.140625" customWidth="1"/>
    <col min="4853" max="4853" width="7.7109375" customWidth="1"/>
    <col min="4854" max="4854" width="34.28515625" customWidth="1"/>
    <col min="4855" max="4855" width="20.85546875" customWidth="1"/>
    <col min="4856" max="4856" width="7.7109375" customWidth="1"/>
    <col min="4857" max="4857" width="10.28515625" customWidth="1"/>
    <col min="4858" max="4858" width="10" customWidth="1"/>
    <col min="4859" max="4859" width="7.42578125" customWidth="1"/>
    <col min="4860" max="4860" width="9.85546875" customWidth="1"/>
    <col min="4861" max="4861" width="11.85546875" customWidth="1"/>
    <col min="4862" max="4862" width="12.42578125" customWidth="1"/>
    <col min="4864" max="4864" width="11.42578125" customWidth="1"/>
    <col min="4865" max="4865" width="30.140625" customWidth="1"/>
    <col min="4866" max="4866" width="16.5703125" customWidth="1"/>
    <col min="4867" max="4867" width="20.7109375" customWidth="1"/>
    <col min="4868" max="4868" width="11.42578125" customWidth="1"/>
    <col min="4869" max="4869" width="7.7109375" customWidth="1"/>
    <col min="4870" max="4870" width="20.5703125" customWidth="1"/>
    <col min="5108" max="5108" width="5.140625" customWidth="1"/>
    <col min="5109" max="5109" width="7.7109375" customWidth="1"/>
    <col min="5110" max="5110" width="34.28515625" customWidth="1"/>
    <col min="5111" max="5111" width="20.85546875" customWidth="1"/>
    <col min="5112" max="5112" width="7.7109375" customWidth="1"/>
    <col min="5113" max="5113" width="10.28515625" customWidth="1"/>
    <col min="5114" max="5114" width="10" customWidth="1"/>
    <col min="5115" max="5115" width="7.42578125" customWidth="1"/>
    <col min="5116" max="5116" width="9.85546875" customWidth="1"/>
    <col min="5117" max="5117" width="11.85546875" customWidth="1"/>
    <col min="5118" max="5118" width="12.42578125" customWidth="1"/>
    <col min="5120" max="5120" width="11.42578125" customWidth="1"/>
    <col min="5121" max="5121" width="30.140625" customWidth="1"/>
    <col min="5122" max="5122" width="16.5703125" customWidth="1"/>
    <col min="5123" max="5123" width="20.7109375" customWidth="1"/>
    <col min="5124" max="5124" width="11.42578125" customWidth="1"/>
    <col min="5125" max="5125" width="7.7109375" customWidth="1"/>
    <col min="5126" max="5126" width="20.5703125" customWidth="1"/>
    <col min="5364" max="5364" width="5.140625" customWidth="1"/>
    <col min="5365" max="5365" width="7.7109375" customWidth="1"/>
    <col min="5366" max="5366" width="34.28515625" customWidth="1"/>
    <col min="5367" max="5367" width="20.85546875" customWidth="1"/>
    <col min="5368" max="5368" width="7.7109375" customWidth="1"/>
    <col min="5369" max="5369" width="10.28515625" customWidth="1"/>
    <col min="5370" max="5370" width="10" customWidth="1"/>
    <col min="5371" max="5371" width="7.42578125" customWidth="1"/>
    <col min="5372" max="5372" width="9.85546875" customWidth="1"/>
    <col min="5373" max="5373" width="11.85546875" customWidth="1"/>
    <col min="5374" max="5374" width="12.42578125" customWidth="1"/>
    <col min="5376" max="5376" width="11.42578125" customWidth="1"/>
    <col min="5377" max="5377" width="30.140625" customWidth="1"/>
    <col min="5378" max="5378" width="16.5703125" customWidth="1"/>
    <col min="5379" max="5379" width="20.7109375" customWidth="1"/>
    <col min="5380" max="5380" width="11.42578125" customWidth="1"/>
    <col min="5381" max="5381" width="7.7109375" customWidth="1"/>
    <col min="5382" max="5382" width="20.5703125" customWidth="1"/>
    <col min="5620" max="5620" width="5.140625" customWidth="1"/>
    <col min="5621" max="5621" width="7.7109375" customWidth="1"/>
    <col min="5622" max="5622" width="34.28515625" customWidth="1"/>
    <col min="5623" max="5623" width="20.85546875" customWidth="1"/>
    <col min="5624" max="5624" width="7.7109375" customWidth="1"/>
    <col min="5625" max="5625" width="10.28515625" customWidth="1"/>
    <col min="5626" max="5626" width="10" customWidth="1"/>
    <col min="5627" max="5627" width="7.42578125" customWidth="1"/>
    <col min="5628" max="5628" width="9.85546875" customWidth="1"/>
    <col min="5629" max="5629" width="11.85546875" customWidth="1"/>
    <col min="5630" max="5630" width="12.42578125" customWidth="1"/>
    <col min="5632" max="5632" width="11.42578125" customWidth="1"/>
    <col min="5633" max="5633" width="30.140625" customWidth="1"/>
    <col min="5634" max="5634" width="16.5703125" customWidth="1"/>
    <col min="5635" max="5635" width="20.7109375" customWidth="1"/>
    <col min="5636" max="5636" width="11.42578125" customWidth="1"/>
    <col min="5637" max="5637" width="7.7109375" customWidth="1"/>
    <col min="5638" max="5638" width="20.5703125" customWidth="1"/>
    <col min="5876" max="5876" width="5.140625" customWidth="1"/>
    <col min="5877" max="5877" width="7.7109375" customWidth="1"/>
    <col min="5878" max="5878" width="34.28515625" customWidth="1"/>
    <col min="5879" max="5879" width="20.85546875" customWidth="1"/>
    <col min="5880" max="5880" width="7.7109375" customWidth="1"/>
    <col min="5881" max="5881" width="10.28515625" customWidth="1"/>
    <col min="5882" max="5882" width="10" customWidth="1"/>
    <col min="5883" max="5883" width="7.42578125" customWidth="1"/>
    <col min="5884" max="5884" width="9.85546875" customWidth="1"/>
    <col min="5885" max="5885" width="11.85546875" customWidth="1"/>
    <col min="5886" max="5886" width="12.42578125" customWidth="1"/>
    <col min="5888" max="5888" width="11.42578125" customWidth="1"/>
    <col min="5889" max="5889" width="30.140625" customWidth="1"/>
    <col min="5890" max="5890" width="16.5703125" customWidth="1"/>
    <col min="5891" max="5891" width="20.7109375" customWidth="1"/>
    <col min="5892" max="5892" width="11.42578125" customWidth="1"/>
    <col min="5893" max="5893" width="7.7109375" customWidth="1"/>
    <col min="5894" max="5894" width="20.5703125" customWidth="1"/>
    <col min="6132" max="6132" width="5.140625" customWidth="1"/>
    <col min="6133" max="6133" width="7.7109375" customWidth="1"/>
    <col min="6134" max="6134" width="34.28515625" customWidth="1"/>
    <col min="6135" max="6135" width="20.85546875" customWidth="1"/>
    <col min="6136" max="6136" width="7.7109375" customWidth="1"/>
    <col min="6137" max="6137" width="10.28515625" customWidth="1"/>
    <col min="6138" max="6138" width="10" customWidth="1"/>
    <col min="6139" max="6139" width="7.42578125" customWidth="1"/>
    <col min="6140" max="6140" width="9.85546875" customWidth="1"/>
    <col min="6141" max="6141" width="11.85546875" customWidth="1"/>
    <col min="6142" max="6142" width="12.42578125" customWidth="1"/>
    <col min="6144" max="6144" width="11.42578125" customWidth="1"/>
    <col min="6145" max="6145" width="30.140625" customWidth="1"/>
    <col min="6146" max="6146" width="16.5703125" customWidth="1"/>
    <col min="6147" max="6147" width="20.7109375" customWidth="1"/>
    <col min="6148" max="6148" width="11.42578125" customWidth="1"/>
    <col min="6149" max="6149" width="7.7109375" customWidth="1"/>
    <col min="6150" max="6150" width="20.5703125" customWidth="1"/>
    <col min="6388" max="6388" width="5.140625" customWidth="1"/>
    <col min="6389" max="6389" width="7.7109375" customWidth="1"/>
    <col min="6390" max="6390" width="34.28515625" customWidth="1"/>
    <col min="6391" max="6391" width="20.85546875" customWidth="1"/>
    <col min="6392" max="6392" width="7.7109375" customWidth="1"/>
    <col min="6393" max="6393" width="10.28515625" customWidth="1"/>
    <col min="6394" max="6394" width="10" customWidth="1"/>
    <col min="6395" max="6395" width="7.42578125" customWidth="1"/>
    <col min="6396" max="6396" width="9.85546875" customWidth="1"/>
    <col min="6397" max="6397" width="11.85546875" customWidth="1"/>
    <col min="6398" max="6398" width="12.42578125" customWidth="1"/>
    <col min="6400" max="6400" width="11.42578125" customWidth="1"/>
    <col min="6401" max="6401" width="30.140625" customWidth="1"/>
    <col min="6402" max="6402" width="16.5703125" customWidth="1"/>
    <col min="6403" max="6403" width="20.7109375" customWidth="1"/>
    <col min="6404" max="6404" width="11.42578125" customWidth="1"/>
    <col min="6405" max="6405" width="7.7109375" customWidth="1"/>
    <col min="6406" max="6406" width="20.5703125" customWidth="1"/>
    <col min="6644" max="6644" width="5.140625" customWidth="1"/>
    <col min="6645" max="6645" width="7.7109375" customWidth="1"/>
    <col min="6646" max="6646" width="34.28515625" customWidth="1"/>
    <col min="6647" max="6647" width="20.85546875" customWidth="1"/>
    <col min="6648" max="6648" width="7.7109375" customWidth="1"/>
    <col min="6649" max="6649" width="10.28515625" customWidth="1"/>
    <col min="6650" max="6650" width="10" customWidth="1"/>
    <col min="6651" max="6651" width="7.42578125" customWidth="1"/>
    <col min="6652" max="6652" width="9.85546875" customWidth="1"/>
    <col min="6653" max="6653" width="11.85546875" customWidth="1"/>
    <col min="6654" max="6654" width="12.42578125" customWidth="1"/>
    <col min="6656" max="6656" width="11.42578125" customWidth="1"/>
    <col min="6657" max="6657" width="30.140625" customWidth="1"/>
    <col min="6658" max="6658" width="16.5703125" customWidth="1"/>
    <col min="6659" max="6659" width="20.7109375" customWidth="1"/>
    <col min="6660" max="6660" width="11.42578125" customWidth="1"/>
    <col min="6661" max="6661" width="7.7109375" customWidth="1"/>
    <col min="6662" max="6662" width="20.5703125" customWidth="1"/>
    <col min="6900" max="6900" width="5.140625" customWidth="1"/>
    <col min="6901" max="6901" width="7.7109375" customWidth="1"/>
    <col min="6902" max="6902" width="34.28515625" customWidth="1"/>
    <col min="6903" max="6903" width="20.85546875" customWidth="1"/>
    <col min="6904" max="6904" width="7.7109375" customWidth="1"/>
    <col min="6905" max="6905" width="10.28515625" customWidth="1"/>
    <col min="6906" max="6906" width="10" customWidth="1"/>
    <col min="6907" max="6907" width="7.42578125" customWidth="1"/>
    <col min="6908" max="6908" width="9.85546875" customWidth="1"/>
    <col min="6909" max="6909" width="11.85546875" customWidth="1"/>
    <col min="6910" max="6910" width="12.42578125" customWidth="1"/>
    <col min="6912" max="6912" width="11.42578125" customWidth="1"/>
    <col min="6913" max="6913" width="30.140625" customWidth="1"/>
    <col min="6914" max="6914" width="16.5703125" customWidth="1"/>
    <col min="6915" max="6915" width="20.7109375" customWidth="1"/>
    <col min="6916" max="6916" width="11.42578125" customWidth="1"/>
    <col min="6917" max="6917" width="7.7109375" customWidth="1"/>
    <col min="6918" max="6918" width="20.5703125" customWidth="1"/>
    <col min="7156" max="7156" width="5.140625" customWidth="1"/>
    <col min="7157" max="7157" width="7.7109375" customWidth="1"/>
    <col min="7158" max="7158" width="34.28515625" customWidth="1"/>
    <col min="7159" max="7159" width="20.85546875" customWidth="1"/>
    <col min="7160" max="7160" width="7.7109375" customWidth="1"/>
    <col min="7161" max="7161" width="10.28515625" customWidth="1"/>
    <col min="7162" max="7162" width="10" customWidth="1"/>
    <col min="7163" max="7163" width="7.42578125" customWidth="1"/>
    <col min="7164" max="7164" width="9.85546875" customWidth="1"/>
    <col min="7165" max="7165" width="11.85546875" customWidth="1"/>
    <col min="7166" max="7166" width="12.42578125" customWidth="1"/>
    <col min="7168" max="7168" width="11.42578125" customWidth="1"/>
    <col min="7169" max="7169" width="30.140625" customWidth="1"/>
    <col min="7170" max="7170" width="16.5703125" customWidth="1"/>
    <col min="7171" max="7171" width="20.7109375" customWidth="1"/>
    <col min="7172" max="7172" width="11.42578125" customWidth="1"/>
    <col min="7173" max="7173" width="7.7109375" customWidth="1"/>
    <col min="7174" max="7174" width="20.5703125" customWidth="1"/>
    <col min="7412" max="7412" width="5.140625" customWidth="1"/>
    <col min="7413" max="7413" width="7.7109375" customWidth="1"/>
    <col min="7414" max="7414" width="34.28515625" customWidth="1"/>
    <col min="7415" max="7415" width="20.85546875" customWidth="1"/>
    <col min="7416" max="7416" width="7.7109375" customWidth="1"/>
    <col min="7417" max="7417" width="10.28515625" customWidth="1"/>
    <col min="7418" max="7418" width="10" customWidth="1"/>
    <col min="7419" max="7419" width="7.42578125" customWidth="1"/>
    <col min="7420" max="7420" width="9.85546875" customWidth="1"/>
    <col min="7421" max="7421" width="11.85546875" customWidth="1"/>
    <col min="7422" max="7422" width="12.42578125" customWidth="1"/>
    <col min="7424" max="7424" width="11.42578125" customWidth="1"/>
    <col min="7425" max="7425" width="30.140625" customWidth="1"/>
    <col min="7426" max="7426" width="16.5703125" customWidth="1"/>
    <col min="7427" max="7427" width="20.7109375" customWidth="1"/>
    <col min="7428" max="7428" width="11.42578125" customWidth="1"/>
    <col min="7429" max="7429" width="7.7109375" customWidth="1"/>
    <col min="7430" max="7430" width="20.5703125" customWidth="1"/>
    <col min="7668" max="7668" width="5.140625" customWidth="1"/>
    <col min="7669" max="7669" width="7.7109375" customWidth="1"/>
    <col min="7670" max="7670" width="34.28515625" customWidth="1"/>
    <col min="7671" max="7671" width="20.85546875" customWidth="1"/>
    <col min="7672" max="7672" width="7.7109375" customWidth="1"/>
    <col min="7673" max="7673" width="10.28515625" customWidth="1"/>
    <col min="7674" max="7674" width="10" customWidth="1"/>
    <col min="7675" max="7675" width="7.42578125" customWidth="1"/>
    <col min="7676" max="7676" width="9.85546875" customWidth="1"/>
    <col min="7677" max="7677" width="11.85546875" customWidth="1"/>
    <col min="7678" max="7678" width="12.42578125" customWidth="1"/>
    <col min="7680" max="7680" width="11.42578125" customWidth="1"/>
    <col min="7681" max="7681" width="30.140625" customWidth="1"/>
    <col min="7682" max="7682" width="16.5703125" customWidth="1"/>
    <col min="7683" max="7683" width="20.7109375" customWidth="1"/>
    <col min="7684" max="7684" width="11.42578125" customWidth="1"/>
    <col min="7685" max="7685" width="7.7109375" customWidth="1"/>
    <col min="7686" max="7686" width="20.5703125" customWidth="1"/>
    <col min="7924" max="7924" width="5.140625" customWidth="1"/>
    <col min="7925" max="7925" width="7.7109375" customWidth="1"/>
    <col min="7926" max="7926" width="34.28515625" customWidth="1"/>
    <col min="7927" max="7927" width="20.85546875" customWidth="1"/>
    <col min="7928" max="7928" width="7.7109375" customWidth="1"/>
    <col min="7929" max="7929" width="10.28515625" customWidth="1"/>
    <col min="7930" max="7930" width="10" customWidth="1"/>
    <col min="7931" max="7931" width="7.42578125" customWidth="1"/>
    <col min="7932" max="7932" width="9.85546875" customWidth="1"/>
    <col min="7933" max="7933" width="11.85546875" customWidth="1"/>
    <col min="7934" max="7934" width="12.42578125" customWidth="1"/>
    <col min="7936" max="7936" width="11.42578125" customWidth="1"/>
    <col min="7937" max="7937" width="30.140625" customWidth="1"/>
    <col min="7938" max="7938" width="16.5703125" customWidth="1"/>
    <col min="7939" max="7939" width="20.7109375" customWidth="1"/>
    <col min="7940" max="7940" width="11.42578125" customWidth="1"/>
    <col min="7941" max="7941" width="7.7109375" customWidth="1"/>
    <col min="7942" max="7942" width="20.5703125" customWidth="1"/>
    <col min="8180" max="8180" width="5.140625" customWidth="1"/>
    <col min="8181" max="8181" width="7.7109375" customWidth="1"/>
    <col min="8182" max="8182" width="34.28515625" customWidth="1"/>
    <col min="8183" max="8183" width="20.85546875" customWidth="1"/>
    <col min="8184" max="8184" width="7.7109375" customWidth="1"/>
    <col min="8185" max="8185" width="10.28515625" customWidth="1"/>
    <col min="8186" max="8186" width="10" customWidth="1"/>
    <col min="8187" max="8187" width="7.42578125" customWidth="1"/>
    <col min="8188" max="8188" width="9.85546875" customWidth="1"/>
    <col min="8189" max="8189" width="11.85546875" customWidth="1"/>
    <col min="8190" max="8190" width="12.42578125" customWidth="1"/>
    <col min="8192" max="8192" width="11.42578125" customWidth="1"/>
    <col min="8193" max="8193" width="30.140625" customWidth="1"/>
    <col min="8194" max="8194" width="16.5703125" customWidth="1"/>
    <col min="8195" max="8195" width="20.7109375" customWidth="1"/>
    <col min="8196" max="8196" width="11.42578125" customWidth="1"/>
    <col min="8197" max="8197" width="7.7109375" customWidth="1"/>
    <col min="8198" max="8198" width="20.5703125" customWidth="1"/>
    <col min="8436" max="8436" width="5.140625" customWidth="1"/>
    <col min="8437" max="8437" width="7.7109375" customWidth="1"/>
    <col min="8438" max="8438" width="34.28515625" customWidth="1"/>
    <col min="8439" max="8439" width="20.85546875" customWidth="1"/>
    <col min="8440" max="8440" width="7.7109375" customWidth="1"/>
    <col min="8441" max="8441" width="10.28515625" customWidth="1"/>
    <col min="8442" max="8442" width="10" customWidth="1"/>
    <col min="8443" max="8443" width="7.42578125" customWidth="1"/>
    <col min="8444" max="8444" width="9.85546875" customWidth="1"/>
    <col min="8445" max="8445" width="11.85546875" customWidth="1"/>
    <col min="8446" max="8446" width="12.42578125" customWidth="1"/>
    <col min="8448" max="8448" width="11.42578125" customWidth="1"/>
    <col min="8449" max="8449" width="30.140625" customWidth="1"/>
    <col min="8450" max="8450" width="16.5703125" customWidth="1"/>
    <col min="8451" max="8451" width="20.7109375" customWidth="1"/>
    <col min="8452" max="8452" width="11.42578125" customWidth="1"/>
    <col min="8453" max="8453" width="7.7109375" customWidth="1"/>
    <col min="8454" max="8454" width="20.5703125" customWidth="1"/>
    <col min="8692" max="8692" width="5.140625" customWidth="1"/>
    <col min="8693" max="8693" width="7.7109375" customWidth="1"/>
    <col min="8694" max="8694" width="34.28515625" customWidth="1"/>
    <col min="8695" max="8695" width="20.85546875" customWidth="1"/>
    <col min="8696" max="8696" width="7.7109375" customWidth="1"/>
    <col min="8697" max="8697" width="10.28515625" customWidth="1"/>
    <col min="8698" max="8698" width="10" customWidth="1"/>
    <col min="8699" max="8699" width="7.42578125" customWidth="1"/>
    <col min="8700" max="8700" width="9.85546875" customWidth="1"/>
    <col min="8701" max="8701" width="11.85546875" customWidth="1"/>
    <col min="8702" max="8702" width="12.42578125" customWidth="1"/>
    <col min="8704" max="8704" width="11.42578125" customWidth="1"/>
    <col min="8705" max="8705" width="30.140625" customWidth="1"/>
    <col min="8706" max="8706" width="16.5703125" customWidth="1"/>
    <col min="8707" max="8707" width="20.7109375" customWidth="1"/>
    <col min="8708" max="8708" width="11.42578125" customWidth="1"/>
    <col min="8709" max="8709" width="7.7109375" customWidth="1"/>
    <col min="8710" max="8710" width="20.5703125" customWidth="1"/>
    <col min="8948" max="8948" width="5.140625" customWidth="1"/>
    <col min="8949" max="8949" width="7.7109375" customWidth="1"/>
    <col min="8950" max="8950" width="34.28515625" customWidth="1"/>
    <col min="8951" max="8951" width="20.85546875" customWidth="1"/>
    <col min="8952" max="8952" width="7.7109375" customWidth="1"/>
    <col min="8953" max="8953" width="10.28515625" customWidth="1"/>
    <col min="8954" max="8954" width="10" customWidth="1"/>
    <col min="8955" max="8955" width="7.42578125" customWidth="1"/>
    <col min="8956" max="8956" width="9.85546875" customWidth="1"/>
    <col min="8957" max="8957" width="11.85546875" customWidth="1"/>
    <col min="8958" max="8958" width="12.42578125" customWidth="1"/>
    <col min="8960" max="8960" width="11.42578125" customWidth="1"/>
    <col min="8961" max="8961" width="30.140625" customWidth="1"/>
    <col min="8962" max="8962" width="16.5703125" customWidth="1"/>
    <col min="8963" max="8963" width="20.7109375" customWidth="1"/>
    <col min="8964" max="8964" width="11.42578125" customWidth="1"/>
    <col min="8965" max="8965" width="7.7109375" customWidth="1"/>
    <col min="8966" max="8966" width="20.5703125" customWidth="1"/>
    <col min="9204" max="9204" width="5.140625" customWidth="1"/>
    <col min="9205" max="9205" width="7.7109375" customWidth="1"/>
    <col min="9206" max="9206" width="34.28515625" customWidth="1"/>
    <col min="9207" max="9207" width="20.85546875" customWidth="1"/>
    <col min="9208" max="9208" width="7.7109375" customWidth="1"/>
    <col min="9209" max="9209" width="10.28515625" customWidth="1"/>
    <col min="9210" max="9210" width="10" customWidth="1"/>
    <col min="9211" max="9211" width="7.42578125" customWidth="1"/>
    <col min="9212" max="9212" width="9.85546875" customWidth="1"/>
    <col min="9213" max="9213" width="11.85546875" customWidth="1"/>
    <col min="9214" max="9214" width="12.42578125" customWidth="1"/>
    <col min="9216" max="9216" width="11.42578125" customWidth="1"/>
    <col min="9217" max="9217" width="30.140625" customWidth="1"/>
    <col min="9218" max="9218" width="16.5703125" customWidth="1"/>
    <col min="9219" max="9219" width="20.7109375" customWidth="1"/>
    <col min="9220" max="9220" width="11.42578125" customWidth="1"/>
    <col min="9221" max="9221" width="7.7109375" customWidth="1"/>
    <col min="9222" max="9222" width="20.5703125" customWidth="1"/>
    <col min="9460" max="9460" width="5.140625" customWidth="1"/>
    <col min="9461" max="9461" width="7.7109375" customWidth="1"/>
    <col min="9462" max="9462" width="34.28515625" customWidth="1"/>
    <col min="9463" max="9463" width="20.85546875" customWidth="1"/>
    <col min="9464" max="9464" width="7.7109375" customWidth="1"/>
    <col min="9465" max="9465" width="10.28515625" customWidth="1"/>
    <col min="9466" max="9466" width="10" customWidth="1"/>
    <col min="9467" max="9467" width="7.42578125" customWidth="1"/>
    <col min="9468" max="9468" width="9.85546875" customWidth="1"/>
    <col min="9469" max="9469" width="11.85546875" customWidth="1"/>
    <col min="9470" max="9470" width="12.42578125" customWidth="1"/>
    <col min="9472" max="9472" width="11.42578125" customWidth="1"/>
    <col min="9473" max="9473" width="30.140625" customWidth="1"/>
    <col min="9474" max="9474" width="16.5703125" customWidth="1"/>
    <col min="9475" max="9475" width="20.7109375" customWidth="1"/>
    <col min="9476" max="9476" width="11.42578125" customWidth="1"/>
    <col min="9477" max="9477" width="7.7109375" customWidth="1"/>
    <col min="9478" max="9478" width="20.5703125" customWidth="1"/>
    <col min="9716" max="9716" width="5.140625" customWidth="1"/>
    <col min="9717" max="9717" width="7.7109375" customWidth="1"/>
    <col min="9718" max="9718" width="34.28515625" customWidth="1"/>
    <col min="9719" max="9719" width="20.85546875" customWidth="1"/>
    <col min="9720" max="9720" width="7.7109375" customWidth="1"/>
    <col min="9721" max="9721" width="10.28515625" customWidth="1"/>
    <col min="9722" max="9722" width="10" customWidth="1"/>
    <col min="9723" max="9723" width="7.42578125" customWidth="1"/>
    <col min="9724" max="9724" width="9.85546875" customWidth="1"/>
    <col min="9725" max="9725" width="11.85546875" customWidth="1"/>
    <col min="9726" max="9726" width="12.42578125" customWidth="1"/>
    <col min="9728" max="9728" width="11.42578125" customWidth="1"/>
    <col min="9729" max="9729" width="30.140625" customWidth="1"/>
    <col min="9730" max="9730" width="16.5703125" customWidth="1"/>
    <col min="9731" max="9731" width="20.7109375" customWidth="1"/>
    <col min="9732" max="9732" width="11.42578125" customWidth="1"/>
    <col min="9733" max="9733" width="7.7109375" customWidth="1"/>
    <col min="9734" max="9734" width="20.5703125" customWidth="1"/>
    <col min="9972" max="9972" width="5.140625" customWidth="1"/>
    <col min="9973" max="9973" width="7.7109375" customWidth="1"/>
    <col min="9974" max="9974" width="34.28515625" customWidth="1"/>
    <col min="9975" max="9975" width="20.85546875" customWidth="1"/>
    <col min="9976" max="9976" width="7.7109375" customWidth="1"/>
    <col min="9977" max="9977" width="10.28515625" customWidth="1"/>
    <col min="9978" max="9978" width="10" customWidth="1"/>
    <col min="9979" max="9979" width="7.42578125" customWidth="1"/>
    <col min="9980" max="9980" width="9.85546875" customWidth="1"/>
    <col min="9981" max="9981" width="11.85546875" customWidth="1"/>
    <col min="9982" max="9982" width="12.42578125" customWidth="1"/>
    <col min="9984" max="9984" width="11.42578125" customWidth="1"/>
    <col min="9985" max="9985" width="30.140625" customWidth="1"/>
    <col min="9986" max="9986" width="16.5703125" customWidth="1"/>
    <col min="9987" max="9987" width="20.7109375" customWidth="1"/>
    <col min="9988" max="9988" width="11.42578125" customWidth="1"/>
    <col min="9989" max="9989" width="7.7109375" customWidth="1"/>
    <col min="9990" max="9990" width="20.5703125" customWidth="1"/>
    <col min="10228" max="10228" width="5.140625" customWidth="1"/>
    <col min="10229" max="10229" width="7.7109375" customWidth="1"/>
    <col min="10230" max="10230" width="34.28515625" customWidth="1"/>
    <col min="10231" max="10231" width="20.85546875" customWidth="1"/>
    <col min="10232" max="10232" width="7.7109375" customWidth="1"/>
    <col min="10233" max="10233" width="10.28515625" customWidth="1"/>
    <col min="10234" max="10234" width="10" customWidth="1"/>
    <col min="10235" max="10235" width="7.42578125" customWidth="1"/>
    <col min="10236" max="10236" width="9.85546875" customWidth="1"/>
    <col min="10237" max="10237" width="11.85546875" customWidth="1"/>
    <col min="10238" max="10238" width="12.42578125" customWidth="1"/>
    <col min="10240" max="10240" width="11.42578125" customWidth="1"/>
    <col min="10241" max="10241" width="30.140625" customWidth="1"/>
    <col min="10242" max="10242" width="16.5703125" customWidth="1"/>
    <col min="10243" max="10243" width="20.7109375" customWidth="1"/>
    <col min="10244" max="10244" width="11.42578125" customWidth="1"/>
    <col min="10245" max="10245" width="7.7109375" customWidth="1"/>
    <col min="10246" max="10246" width="20.5703125" customWidth="1"/>
    <col min="10484" max="10484" width="5.140625" customWidth="1"/>
    <col min="10485" max="10485" width="7.7109375" customWidth="1"/>
    <col min="10486" max="10486" width="34.28515625" customWidth="1"/>
    <col min="10487" max="10487" width="20.85546875" customWidth="1"/>
    <col min="10488" max="10488" width="7.7109375" customWidth="1"/>
    <col min="10489" max="10489" width="10.28515625" customWidth="1"/>
    <col min="10490" max="10490" width="10" customWidth="1"/>
    <col min="10491" max="10491" width="7.42578125" customWidth="1"/>
    <col min="10492" max="10492" width="9.85546875" customWidth="1"/>
    <col min="10493" max="10493" width="11.85546875" customWidth="1"/>
    <col min="10494" max="10494" width="12.42578125" customWidth="1"/>
    <col min="10496" max="10496" width="11.42578125" customWidth="1"/>
    <col min="10497" max="10497" width="30.140625" customWidth="1"/>
    <col min="10498" max="10498" width="16.5703125" customWidth="1"/>
    <col min="10499" max="10499" width="20.7109375" customWidth="1"/>
    <col min="10500" max="10500" width="11.42578125" customWidth="1"/>
    <col min="10501" max="10501" width="7.7109375" customWidth="1"/>
    <col min="10502" max="10502" width="20.5703125" customWidth="1"/>
    <col min="10740" max="10740" width="5.140625" customWidth="1"/>
    <col min="10741" max="10741" width="7.7109375" customWidth="1"/>
    <col min="10742" max="10742" width="34.28515625" customWidth="1"/>
    <col min="10743" max="10743" width="20.85546875" customWidth="1"/>
    <col min="10744" max="10744" width="7.7109375" customWidth="1"/>
    <col min="10745" max="10745" width="10.28515625" customWidth="1"/>
    <col min="10746" max="10746" width="10" customWidth="1"/>
    <col min="10747" max="10747" width="7.42578125" customWidth="1"/>
    <col min="10748" max="10748" width="9.85546875" customWidth="1"/>
    <col min="10749" max="10749" width="11.85546875" customWidth="1"/>
    <col min="10750" max="10750" width="12.42578125" customWidth="1"/>
    <col min="10752" max="10752" width="11.42578125" customWidth="1"/>
    <col min="10753" max="10753" width="30.140625" customWidth="1"/>
    <col min="10754" max="10754" width="16.5703125" customWidth="1"/>
    <col min="10755" max="10755" width="20.7109375" customWidth="1"/>
    <col min="10756" max="10756" width="11.42578125" customWidth="1"/>
    <col min="10757" max="10757" width="7.7109375" customWidth="1"/>
    <col min="10758" max="10758" width="20.5703125" customWidth="1"/>
    <col min="10996" max="10996" width="5.140625" customWidth="1"/>
    <col min="10997" max="10997" width="7.7109375" customWidth="1"/>
    <col min="10998" max="10998" width="34.28515625" customWidth="1"/>
    <col min="10999" max="10999" width="20.85546875" customWidth="1"/>
    <col min="11000" max="11000" width="7.7109375" customWidth="1"/>
    <col min="11001" max="11001" width="10.28515625" customWidth="1"/>
    <col min="11002" max="11002" width="10" customWidth="1"/>
    <col min="11003" max="11003" width="7.42578125" customWidth="1"/>
    <col min="11004" max="11004" width="9.85546875" customWidth="1"/>
    <col min="11005" max="11005" width="11.85546875" customWidth="1"/>
    <col min="11006" max="11006" width="12.42578125" customWidth="1"/>
    <col min="11008" max="11008" width="11.42578125" customWidth="1"/>
    <col min="11009" max="11009" width="30.140625" customWidth="1"/>
    <col min="11010" max="11010" width="16.5703125" customWidth="1"/>
    <col min="11011" max="11011" width="20.7109375" customWidth="1"/>
    <col min="11012" max="11012" width="11.42578125" customWidth="1"/>
    <col min="11013" max="11013" width="7.7109375" customWidth="1"/>
    <col min="11014" max="11014" width="20.5703125" customWidth="1"/>
    <col min="11252" max="11252" width="5.140625" customWidth="1"/>
    <col min="11253" max="11253" width="7.7109375" customWidth="1"/>
    <col min="11254" max="11254" width="34.28515625" customWidth="1"/>
    <col min="11255" max="11255" width="20.85546875" customWidth="1"/>
    <col min="11256" max="11256" width="7.7109375" customWidth="1"/>
    <col min="11257" max="11257" width="10.28515625" customWidth="1"/>
    <col min="11258" max="11258" width="10" customWidth="1"/>
    <col min="11259" max="11259" width="7.42578125" customWidth="1"/>
    <col min="11260" max="11260" width="9.85546875" customWidth="1"/>
    <col min="11261" max="11261" width="11.85546875" customWidth="1"/>
    <col min="11262" max="11262" width="12.42578125" customWidth="1"/>
    <col min="11264" max="11264" width="11.42578125" customWidth="1"/>
    <col min="11265" max="11265" width="30.140625" customWidth="1"/>
    <col min="11266" max="11266" width="16.5703125" customWidth="1"/>
    <col min="11267" max="11267" width="20.7109375" customWidth="1"/>
    <col min="11268" max="11268" width="11.42578125" customWidth="1"/>
    <col min="11269" max="11269" width="7.7109375" customWidth="1"/>
    <col min="11270" max="11270" width="20.5703125" customWidth="1"/>
    <col min="11508" max="11508" width="5.140625" customWidth="1"/>
    <col min="11509" max="11509" width="7.7109375" customWidth="1"/>
    <col min="11510" max="11510" width="34.28515625" customWidth="1"/>
    <col min="11511" max="11511" width="20.85546875" customWidth="1"/>
    <col min="11512" max="11512" width="7.7109375" customWidth="1"/>
    <col min="11513" max="11513" width="10.28515625" customWidth="1"/>
    <col min="11514" max="11514" width="10" customWidth="1"/>
    <col min="11515" max="11515" width="7.42578125" customWidth="1"/>
    <col min="11516" max="11516" width="9.85546875" customWidth="1"/>
    <col min="11517" max="11517" width="11.85546875" customWidth="1"/>
    <col min="11518" max="11518" width="12.42578125" customWidth="1"/>
    <col min="11520" max="11520" width="11.42578125" customWidth="1"/>
    <col min="11521" max="11521" width="30.140625" customWidth="1"/>
    <col min="11522" max="11522" width="16.5703125" customWidth="1"/>
    <col min="11523" max="11523" width="20.7109375" customWidth="1"/>
    <col min="11524" max="11524" width="11.42578125" customWidth="1"/>
    <col min="11525" max="11525" width="7.7109375" customWidth="1"/>
    <col min="11526" max="11526" width="20.5703125" customWidth="1"/>
    <col min="11764" max="11764" width="5.140625" customWidth="1"/>
    <col min="11765" max="11765" width="7.7109375" customWidth="1"/>
    <col min="11766" max="11766" width="34.28515625" customWidth="1"/>
    <col min="11767" max="11767" width="20.85546875" customWidth="1"/>
    <col min="11768" max="11768" width="7.7109375" customWidth="1"/>
    <col min="11769" max="11769" width="10.28515625" customWidth="1"/>
    <col min="11770" max="11770" width="10" customWidth="1"/>
    <col min="11771" max="11771" width="7.42578125" customWidth="1"/>
    <col min="11772" max="11772" width="9.85546875" customWidth="1"/>
    <col min="11773" max="11773" width="11.85546875" customWidth="1"/>
    <col min="11774" max="11774" width="12.42578125" customWidth="1"/>
    <col min="11776" max="11776" width="11.42578125" customWidth="1"/>
    <col min="11777" max="11777" width="30.140625" customWidth="1"/>
    <col min="11778" max="11778" width="16.5703125" customWidth="1"/>
    <col min="11779" max="11779" width="20.7109375" customWidth="1"/>
    <col min="11780" max="11780" width="11.42578125" customWidth="1"/>
    <col min="11781" max="11781" width="7.7109375" customWidth="1"/>
    <col min="11782" max="11782" width="20.5703125" customWidth="1"/>
    <col min="12020" max="12020" width="5.140625" customWidth="1"/>
    <col min="12021" max="12021" width="7.7109375" customWidth="1"/>
    <col min="12022" max="12022" width="34.28515625" customWidth="1"/>
    <col min="12023" max="12023" width="20.85546875" customWidth="1"/>
    <col min="12024" max="12024" width="7.7109375" customWidth="1"/>
    <col min="12025" max="12025" width="10.28515625" customWidth="1"/>
    <col min="12026" max="12026" width="10" customWidth="1"/>
    <col min="12027" max="12027" width="7.42578125" customWidth="1"/>
    <col min="12028" max="12028" width="9.85546875" customWidth="1"/>
    <col min="12029" max="12029" width="11.85546875" customWidth="1"/>
    <col min="12030" max="12030" width="12.42578125" customWidth="1"/>
    <col min="12032" max="12032" width="11.42578125" customWidth="1"/>
    <col min="12033" max="12033" width="30.140625" customWidth="1"/>
    <col min="12034" max="12034" width="16.5703125" customWidth="1"/>
    <col min="12035" max="12035" width="20.7109375" customWidth="1"/>
    <col min="12036" max="12036" width="11.42578125" customWidth="1"/>
    <col min="12037" max="12037" width="7.7109375" customWidth="1"/>
    <col min="12038" max="12038" width="20.5703125" customWidth="1"/>
    <col min="12276" max="12276" width="5.140625" customWidth="1"/>
    <col min="12277" max="12277" width="7.7109375" customWidth="1"/>
    <col min="12278" max="12278" width="34.28515625" customWidth="1"/>
    <col min="12279" max="12279" width="20.85546875" customWidth="1"/>
    <col min="12280" max="12280" width="7.7109375" customWidth="1"/>
    <col min="12281" max="12281" width="10.28515625" customWidth="1"/>
    <col min="12282" max="12282" width="10" customWidth="1"/>
    <col min="12283" max="12283" width="7.42578125" customWidth="1"/>
    <col min="12284" max="12284" width="9.85546875" customWidth="1"/>
    <col min="12285" max="12285" width="11.85546875" customWidth="1"/>
    <col min="12286" max="12286" width="12.42578125" customWidth="1"/>
    <col min="12288" max="12288" width="11.42578125" customWidth="1"/>
    <col min="12289" max="12289" width="30.140625" customWidth="1"/>
    <col min="12290" max="12290" width="16.5703125" customWidth="1"/>
    <col min="12291" max="12291" width="20.7109375" customWidth="1"/>
    <col min="12292" max="12292" width="11.42578125" customWidth="1"/>
    <col min="12293" max="12293" width="7.7109375" customWidth="1"/>
    <col min="12294" max="12294" width="20.5703125" customWidth="1"/>
    <col min="12532" max="12532" width="5.140625" customWidth="1"/>
    <col min="12533" max="12533" width="7.7109375" customWidth="1"/>
    <col min="12534" max="12534" width="34.28515625" customWidth="1"/>
    <col min="12535" max="12535" width="20.85546875" customWidth="1"/>
    <col min="12536" max="12536" width="7.7109375" customWidth="1"/>
    <col min="12537" max="12537" width="10.28515625" customWidth="1"/>
    <col min="12538" max="12538" width="10" customWidth="1"/>
    <col min="12539" max="12539" width="7.42578125" customWidth="1"/>
    <col min="12540" max="12540" width="9.85546875" customWidth="1"/>
    <col min="12541" max="12541" width="11.85546875" customWidth="1"/>
    <col min="12542" max="12542" width="12.42578125" customWidth="1"/>
    <col min="12544" max="12544" width="11.42578125" customWidth="1"/>
    <col min="12545" max="12545" width="30.140625" customWidth="1"/>
    <col min="12546" max="12546" width="16.5703125" customWidth="1"/>
    <col min="12547" max="12547" width="20.7109375" customWidth="1"/>
    <col min="12548" max="12548" width="11.42578125" customWidth="1"/>
    <col min="12549" max="12549" width="7.7109375" customWidth="1"/>
    <col min="12550" max="12550" width="20.5703125" customWidth="1"/>
    <col min="12788" max="12788" width="5.140625" customWidth="1"/>
    <col min="12789" max="12789" width="7.7109375" customWidth="1"/>
    <col min="12790" max="12790" width="34.28515625" customWidth="1"/>
    <col min="12791" max="12791" width="20.85546875" customWidth="1"/>
    <col min="12792" max="12792" width="7.7109375" customWidth="1"/>
    <col min="12793" max="12793" width="10.28515625" customWidth="1"/>
    <col min="12794" max="12794" width="10" customWidth="1"/>
    <col min="12795" max="12795" width="7.42578125" customWidth="1"/>
    <col min="12796" max="12796" width="9.85546875" customWidth="1"/>
    <col min="12797" max="12797" width="11.85546875" customWidth="1"/>
    <col min="12798" max="12798" width="12.42578125" customWidth="1"/>
    <col min="12800" max="12800" width="11.42578125" customWidth="1"/>
    <col min="12801" max="12801" width="30.140625" customWidth="1"/>
    <col min="12802" max="12802" width="16.5703125" customWidth="1"/>
    <col min="12803" max="12803" width="20.7109375" customWidth="1"/>
    <col min="12804" max="12804" width="11.42578125" customWidth="1"/>
    <col min="12805" max="12805" width="7.7109375" customWidth="1"/>
    <col min="12806" max="12806" width="20.5703125" customWidth="1"/>
    <col min="13044" max="13044" width="5.140625" customWidth="1"/>
    <col min="13045" max="13045" width="7.7109375" customWidth="1"/>
    <col min="13046" max="13046" width="34.28515625" customWidth="1"/>
    <col min="13047" max="13047" width="20.85546875" customWidth="1"/>
    <col min="13048" max="13048" width="7.7109375" customWidth="1"/>
    <col min="13049" max="13049" width="10.28515625" customWidth="1"/>
    <col min="13050" max="13050" width="10" customWidth="1"/>
    <col min="13051" max="13051" width="7.42578125" customWidth="1"/>
    <col min="13052" max="13052" width="9.85546875" customWidth="1"/>
    <col min="13053" max="13053" width="11.85546875" customWidth="1"/>
    <col min="13054" max="13054" width="12.42578125" customWidth="1"/>
    <col min="13056" max="13056" width="11.42578125" customWidth="1"/>
    <col min="13057" max="13057" width="30.140625" customWidth="1"/>
    <col min="13058" max="13058" width="16.5703125" customWidth="1"/>
    <col min="13059" max="13059" width="20.7109375" customWidth="1"/>
    <col min="13060" max="13060" width="11.42578125" customWidth="1"/>
    <col min="13061" max="13061" width="7.7109375" customWidth="1"/>
    <col min="13062" max="13062" width="20.5703125" customWidth="1"/>
    <col min="13300" max="13300" width="5.140625" customWidth="1"/>
    <col min="13301" max="13301" width="7.7109375" customWidth="1"/>
    <col min="13302" max="13302" width="34.28515625" customWidth="1"/>
    <col min="13303" max="13303" width="20.85546875" customWidth="1"/>
    <col min="13304" max="13304" width="7.7109375" customWidth="1"/>
    <col min="13305" max="13305" width="10.28515625" customWidth="1"/>
    <col min="13306" max="13306" width="10" customWidth="1"/>
    <col min="13307" max="13307" width="7.42578125" customWidth="1"/>
    <col min="13308" max="13308" width="9.85546875" customWidth="1"/>
    <col min="13309" max="13309" width="11.85546875" customWidth="1"/>
    <col min="13310" max="13310" width="12.42578125" customWidth="1"/>
    <col min="13312" max="13312" width="11.42578125" customWidth="1"/>
    <col min="13313" max="13313" width="30.140625" customWidth="1"/>
    <col min="13314" max="13314" width="16.5703125" customWidth="1"/>
    <col min="13315" max="13315" width="20.7109375" customWidth="1"/>
    <col min="13316" max="13316" width="11.42578125" customWidth="1"/>
    <col min="13317" max="13317" width="7.7109375" customWidth="1"/>
    <col min="13318" max="13318" width="20.5703125" customWidth="1"/>
    <col min="13556" max="13556" width="5.140625" customWidth="1"/>
    <col min="13557" max="13557" width="7.7109375" customWidth="1"/>
    <col min="13558" max="13558" width="34.28515625" customWidth="1"/>
    <col min="13559" max="13559" width="20.85546875" customWidth="1"/>
    <col min="13560" max="13560" width="7.7109375" customWidth="1"/>
    <col min="13561" max="13561" width="10.28515625" customWidth="1"/>
    <col min="13562" max="13562" width="10" customWidth="1"/>
    <col min="13563" max="13563" width="7.42578125" customWidth="1"/>
    <col min="13564" max="13564" width="9.85546875" customWidth="1"/>
    <col min="13565" max="13565" width="11.85546875" customWidth="1"/>
    <col min="13566" max="13566" width="12.42578125" customWidth="1"/>
    <col min="13568" max="13568" width="11.42578125" customWidth="1"/>
    <col min="13569" max="13569" width="30.140625" customWidth="1"/>
    <col min="13570" max="13570" width="16.5703125" customWidth="1"/>
    <col min="13571" max="13571" width="20.7109375" customWidth="1"/>
    <col min="13572" max="13572" width="11.42578125" customWidth="1"/>
    <col min="13573" max="13573" width="7.7109375" customWidth="1"/>
    <col min="13574" max="13574" width="20.5703125" customWidth="1"/>
    <col min="13812" max="13812" width="5.140625" customWidth="1"/>
    <col min="13813" max="13813" width="7.7109375" customWidth="1"/>
    <col min="13814" max="13814" width="34.28515625" customWidth="1"/>
    <col min="13815" max="13815" width="20.85546875" customWidth="1"/>
    <col min="13816" max="13816" width="7.7109375" customWidth="1"/>
    <col min="13817" max="13817" width="10.28515625" customWidth="1"/>
    <col min="13818" max="13818" width="10" customWidth="1"/>
    <col min="13819" max="13819" width="7.42578125" customWidth="1"/>
    <col min="13820" max="13820" width="9.85546875" customWidth="1"/>
    <col min="13821" max="13821" width="11.85546875" customWidth="1"/>
    <col min="13822" max="13822" width="12.42578125" customWidth="1"/>
    <col min="13824" max="13824" width="11.42578125" customWidth="1"/>
    <col min="13825" max="13825" width="30.140625" customWidth="1"/>
    <col min="13826" max="13826" width="16.5703125" customWidth="1"/>
    <col min="13827" max="13827" width="20.7109375" customWidth="1"/>
    <col min="13828" max="13828" width="11.42578125" customWidth="1"/>
    <col min="13829" max="13829" width="7.7109375" customWidth="1"/>
    <col min="13830" max="13830" width="20.5703125" customWidth="1"/>
    <col min="14068" max="14068" width="5.140625" customWidth="1"/>
    <col min="14069" max="14069" width="7.7109375" customWidth="1"/>
    <col min="14070" max="14070" width="34.28515625" customWidth="1"/>
    <col min="14071" max="14071" width="20.85546875" customWidth="1"/>
    <col min="14072" max="14072" width="7.7109375" customWidth="1"/>
    <col min="14073" max="14073" width="10.28515625" customWidth="1"/>
    <col min="14074" max="14074" width="10" customWidth="1"/>
    <col min="14075" max="14075" width="7.42578125" customWidth="1"/>
    <col min="14076" max="14076" width="9.85546875" customWidth="1"/>
    <col min="14077" max="14077" width="11.85546875" customWidth="1"/>
    <col min="14078" max="14078" width="12.42578125" customWidth="1"/>
    <col min="14080" max="14080" width="11.42578125" customWidth="1"/>
    <col min="14081" max="14081" width="30.140625" customWidth="1"/>
    <col min="14082" max="14082" width="16.5703125" customWidth="1"/>
    <col min="14083" max="14083" width="20.7109375" customWidth="1"/>
    <col min="14084" max="14084" width="11.42578125" customWidth="1"/>
    <col min="14085" max="14085" width="7.7109375" customWidth="1"/>
    <col min="14086" max="14086" width="20.5703125" customWidth="1"/>
    <col min="14324" max="14324" width="5.140625" customWidth="1"/>
    <col min="14325" max="14325" width="7.7109375" customWidth="1"/>
    <col min="14326" max="14326" width="34.28515625" customWidth="1"/>
    <col min="14327" max="14327" width="20.85546875" customWidth="1"/>
    <col min="14328" max="14328" width="7.7109375" customWidth="1"/>
    <col min="14329" max="14329" width="10.28515625" customWidth="1"/>
    <col min="14330" max="14330" width="10" customWidth="1"/>
    <col min="14331" max="14331" width="7.42578125" customWidth="1"/>
    <col min="14332" max="14332" width="9.85546875" customWidth="1"/>
    <col min="14333" max="14333" width="11.85546875" customWidth="1"/>
    <col min="14334" max="14334" width="12.42578125" customWidth="1"/>
    <col min="14336" max="14336" width="11.42578125" customWidth="1"/>
    <col min="14337" max="14337" width="30.140625" customWidth="1"/>
    <col min="14338" max="14338" width="16.5703125" customWidth="1"/>
    <col min="14339" max="14339" width="20.7109375" customWidth="1"/>
    <col min="14340" max="14340" width="11.42578125" customWidth="1"/>
    <col min="14341" max="14341" width="7.7109375" customWidth="1"/>
    <col min="14342" max="14342" width="20.5703125" customWidth="1"/>
    <col min="14580" max="14580" width="5.140625" customWidth="1"/>
    <col min="14581" max="14581" width="7.7109375" customWidth="1"/>
    <col min="14582" max="14582" width="34.28515625" customWidth="1"/>
    <col min="14583" max="14583" width="20.85546875" customWidth="1"/>
    <col min="14584" max="14584" width="7.7109375" customWidth="1"/>
    <col min="14585" max="14585" width="10.28515625" customWidth="1"/>
    <col min="14586" max="14586" width="10" customWidth="1"/>
    <col min="14587" max="14587" width="7.42578125" customWidth="1"/>
    <col min="14588" max="14588" width="9.85546875" customWidth="1"/>
    <col min="14589" max="14589" width="11.85546875" customWidth="1"/>
    <col min="14590" max="14590" width="12.42578125" customWidth="1"/>
    <col min="14592" max="14592" width="11.42578125" customWidth="1"/>
    <col min="14593" max="14593" width="30.140625" customWidth="1"/>
    <col min="14594" max="14594" width="16.5703125" customWidth="1"/>
    <col min="14595" max="14595" width="20.7109375" customWidth="1"/>
    <col min="14596" max="14596" width="11.42578125" customWidth="1"/>
    <col min="14597" max="14597" width="7.7109375" customWidth="1"/>
    <col min="14598" max="14598" width="20.5703125" customWidth="1"/>
    <col min="14836" max="14836" width="5.140625" customWidth="1"/>
    <col min="14837" max="14837" width="7.7109375" customWidth="1"/>
    <col min="14838" max="14838" width="34.28515625" customWidth="1"/>
    <col min="14839" max="14839" width="20.85546875" customWidth="1"/>
    <col min="14840" max="14840" width="7.7109375" customWidth="1"/>
    <col min="14841" max="14841" width="10.28515625" customWidth="1"/>
    <col min="14842" max="14842" width="10" customWidth="1"/>
    <col min="14843" max="14843" width="7.42578125" customWidth="1"/>
    <col min="14844" max="14844" width="9.85546875" customWidth="1"/>
    <col min="14845" max="14845" width="11.85546875" customWidth="1"/>
    <col min="14846" max="14846" width="12.42578125" customWidth="1"/>
    <col min="14848" max="14848" width="11.42578125" customWidth="1"/>
    <col min="14849" max="14849" width="30.140625" customWidth="1"/>
    <col min="14850" max="14850" width="16.5703125" customWidth="1"/>
    <col min="14851" max="14851" width="20.7109375" customWidth="1"/>
    <col min="14852" max="14852" width="11.42578125" customWidth="1"/>
    <col min="14853" max="14853" width="7.7109375" customWidth="1"/>
    <col min="14854" max="14854" width="20.5703125" customWidth="1"/>
    <col min="15092" max="15092" width="5.140625" customWidth="1"/>
    <col min="15093" max="15093" width="7.7109375" customWidth="1"/>
    <col min="15094" max="15094" width="34.28515625" customWidth="1"/>
    <col min="15095" max="15095" width="20.85546875" customWidth="1"/>
    <col min="15096" max="15096" width="7.7109375" customWidth="1"/>
    <col min="15097" max="15097" width="10.28515625" customWidth="1"/>
    <col min="15098" max="15098" width="10" customWidth="1"/>
    <col min="15099" max="15099" width="7.42578125" customWidth="1"/>
    <col min="15100" max="15100" width="9.85546875" customWidth="1"/>
    <col min="15101" max="15101" width="11.85546875" customWidth="1"/>
    <col min="15102" max="15102" width="12.42578125" customWidth="1"/>
    <col min="15104" max="15104" width="11.42578125" customWidth="1"/>
    <col min="15105" max="15105" width="30.140625" customWidth="1"/>
    <col min="15106" max="15106" width="16.5703125" customWidth="1"/>
    <col min="15107" max="15107" width="20.7109375" customWidth="1"/>
    <col min="15108" max="15108" width="11.42578125" customWidth="1"/>
    <col min="15109" max="15109" width="7.7109375" customWidth="1"/>
    <col min="15110" max="15110" width="20.5703125" customWidth="1"/>
    <col min="15348" max="15348" width="5.140625" customWidth="1"/>
    <col min="15349" max="15349" width="7.7109375" customWidth="1"/>
    <col min="15350" max="15350" width="34.28515625" customWidth="1"/>
    <col min="15351" max="15351" width="20.85546875" customWidth="1"/>
    <col min="15352" max="15352" width="7.7109375" customWidth="1"/>
    <col min="15353" max="15353" width="10.28515625" customWidth="1"/>
    <col min="15354" max="15354" width="10" customWidth="1"/>
    <col min="15355" max="15355" width="7.42578125" customWidth="1"/>
    <col min="15356" max="15356" width="9.85546875" customWidth="1"/>
    <col min="15357" max="15357" width="11.85546875" customWidth="1"/>
    <col min="15358" max="15358" width="12.42578125" customWidth="1"/>
    <col min="15360" max="15360" width="11.42578125" customWidth="1"/>
    <col min="15361" max="15361" width="30.140625" customWidth="1"/>
    <col min="15362" max="15362" width="16.5703125" customWidth="1"/>
    <col min="15363" max="15363" width="20.7109375" customWidth="1"/>
    <col min="15364" max="15364" width="11.42578125" customWidth="1"/>
    <col min="15365" max="15365" width="7.7109375" customWidth="1"/>
    <col min="15366" max="15366" width="20.5703125" customWidth="1"/>
    <col min="15604" max="15604" width="5.140625" customWidth="1"/>
    <col min="15605" max="15605" width="7.7109375" customWidth="1"/>
    <col min="15606" max="15606" width="34.28515625" customWidth="1"/>
    <col min="15607" max="15607" width="20.85546875" customWidth="1"/>
    <col min="15608" max="15608" width="7.7109375" customWidth="1"/>
    <col min="15609" max="15609" width="10.28515625" customWidth="1"/>
    <col min="15610" max="15610" width="10" customWidth="1"/>
    <col min="15611" max="15611" width="7.42578125" customWidth="1"/>
    <col min="15612" max="15612" width="9.85546875" customWidth="1"/>
    <col min="15613" max="15613" width="11.85546875" customWidth="1"/>
    <col min="15614" max="15614" width="12.42578125" customWidth="1"/>
    <col min="15616" max="15616" width="11.42578125" customWidth="1"/>
    <col min="15617" max="15617" width="30.140625" customWidth="1"/>
    <col min="15618" max="15618" width="16.5703125" customWidth="1"/>
    <col min="15619" max="15619" width="20.7109375" customWidth="1"/>
    <col min="15620" max="15620" width="11.42578125" customWidth="1"/>
    <col min="15621" max="15621" width="7.7109375" customWidth="1"/>
    <col min="15622" max="15622" width="20.5703125" customWidth="1"/>
    <col min="15860" max="15860" width="5.140625" customWidth="1"/>
    <col min="15861" max="15861" width="7.7109375" customWidth="1"/>
    <col min="15862" max="15862" width="34.28515625" customWidth="1"/>
    <col min="15863" max="15863" width="20.85546875" customWidth="1"/>
    <col min="15864" max="15864" width="7.7109375" customWidth="1"/>
    <col min="15865" max="15865" width="10.28515625" customWidth="1"/>
    <col min="15866" max="15866" width="10" customWidth="1"/>
    <col min="15867" max="15867" width="7.42578125" customWidth="1"/>
    <col min="15868" max="15868" width="9.85546875" customWidth="1"/>
    <col min="15869" max="15869" width="11.85546875" customWidth="1"/>
    <col min="15870" max="15870" width="12.42578125" customWidth="1"/>
    <col min="15872" max="15872" width="11.42578125" customWidth="1"/>
    <col min="15873" max="15873" width="30.140625" customWidth="1"/>
    <col min="15874" max="15874" width="16.5703125" customWidth="1"/>
    <col min="15875" max="15875" width="20.7109375" customWidth="1"/>
    <col min="15876" max="15876" width="11.42578125" customWidth="1"/>
    <col min="15877" max="15877" width="7.7109375" customWidth="1"/>
    <col min="15878" max="15878" width="20.5703125" customWidth="1"/>
    <col min="16116" max="16116" width="5.140625" customWidth="1"/>
    <col min="16117" max="16117" width="7.7109375" customWidth="1"/>
    <col min="16118" max="16118" width="34.28515625" customWidth="1"/>
    <col min="16119" max="16119" width="20.85546875" customWidth="1"/>
    <col min="16120" max="16120" width="7.7109375" customWidth="1"/>
    <col min="16121" max="16121" width="10.28515625" customWidth="1"/>
    <col min="16122" max="16122" width="10" customWidth="1"/>
    <col min="16123" max="16123" width="7.42578125" customWidth="1"/>
    <col min="16124" max="16124" width="9.85546875" customWidth="1"/>
    <col min="16125" max="16125" width="11.85546875" customWidth="1"/>
    <col min="16126" max="16126" width="12.42578125" customWidth="1"/>
    <col min="16128" max="16128" width="11.42578125" customWidth="1"/>
    <col min="16129" max="16129" width="30.140625" customWidth="1"/>
    <col min="16130" max="16130" width="16.5703125" customWidth="1"/>
    <col min="16131" max="16131" width="20.7109375" customWidth="1"/>
    <col min="16132" max="16132" width="11.42578125" customWidth="1"/>
    <col min="16133" max="16133" width="7.7109375" customWidth="1"/>
    <col min="16134" max="16134" width="20.5703125" customWidth="1"/>
  </cols>
  <sheetData>
    <row r="1" spans="1:11" ht="3.75" customHeight="1"/>
    <row r="2" spans="1:11" ht="19.5" customHeight="1">
      <c r="A2" s="837" t="s">
        <v>0</v>
      </c>
      <c r="B2" s="837"/>
      <c r="C2" s="837"/>
      <c r="D2" s="837"/>
      <c r="E2" s="837"/>
      <c r="F2" s="837"/>
      <c r="G2" s="837"/>
      <c r="H2" s="837"/>
      <c r="I2" s="837"/>
      <c r="J2" s="837"/>
      <c r="K2" s="837"/>
    </row>
    <row r="3" spans="1:11" ht="1.5" customHeight="1"/>
    <row r="4" spans="1:11" ht="18" customHeight="1">
      <c r="A4" s="973" t="s">
        <v>2705</v>
      </c>
      <c r="B4" s="973"/>
      <c r="C4" s="973"/>
      <c r="D4" s="973"/>
      <c r="E4" s="973"/>
      <c r="F4" s="973"/>
      <c r="G4" s="973"/>
      <c r="H4" s="973"/>
      <c r="I4" s="973"/>
      <c r="J4" s="973"/>
      <c r="K4" s="973"/>
    </row>
    <row r="5" spans="1:11" ht="1.5" customHeight="1"/>
    <row r="6" spans="1:11" ht="15.75">
      <c r="C6" s="27" t="s">
        <v>332</v>
      </c>
    </row>
    <row r="7" spans="1:11" ht="3" customHeight="1"/>
    <row r="8" spans="1:11" ht="15" customHeight="1">
      <c r="A8" s="851"/>
      <c r="B8" s="852" t="s">
        <v>254</v>
      </c>
      <c r="C8" s="853" t="s">
        <v>333</v>
      </c>
      <c r="D8" s="830" t="s">
        <v>334</v>
      </c>
      <c r="E8" s="830" t="s">
        <v>256</v>
      </c>
      <c r="F8" s="830"/>
      <c r="G8" s="830"/>
      <c r="H8" s="830"/>
      <c r="I8" s="830" t="s">
        <v>335</v>
      </c>
      <c r="J8" s="836" t="s">
        <v>257</v>
      </c>
      <c r="K8" s="836" t="s">
        <v>258</v>
      </c>
    </row>
    <row r="9" spans="1:11">
      <c r="A9" s="851"/>
      <c r="B9" s="852"/>
      <c r="C9" s="853"/>
      <c r="D9" s="854"/>
      <c r="E9" s="395" t="s">
        <v>259</v>
      </c>
      <c r="F9" s="395" t="s">
        <v>260</v>
      </c>
      <c r="G9" s="395" t="s">
        <v>261</v>
      </c>
      <c r="H9" s="395" t="s">
        <v>262</v>
      </c>
      <c r="I9" s="854"/>
      <c r="J9" s="836"/>
      <c r="K9" s="836"/>
    </row>
    <row r="10" spans="1:11" ht="15" customHeight="1">
      <c r="A10" s="849" t="s">
        <v>336</v>
      </c>
      <c r="B10" s="771">
        <v>1</v>
      </c>
      <c r="C10" s="772" t="s">
        <v>2624</v>
      </c>
      <c r="D10" s="773"/>
      <c r="E10" s="774"/>
      <c r="F10" s="774"/>
      <c r="G10" s="774"/>
      <c r="H10" s="774"/>
      <c r="I10" s="774"/>
      <c r="J10" s="775"/>
      <c r="K10" s="776"/>
    </row>
    <row r="11" spans="1:11" ht="15" customHeight="1">
      <c r="A11" s="850"/>
      <c r="B11" s="784"/>
      <c r="C11" s="5" t="s">
        <v>2477</v>
      </c>
      <c r="D11" s="485" t="s">
        <v>2478</v>
      </c>
      <c r="E11" s="9"/>
      <c r="F11" s="574" t="s">
        <v>338</v>
      </c>
      <c r="G11" s="785"/>
      <c r="H11" s="785"/>
      <c r="I11" s="785" t="s">
        <v>356</v>
      </c>
      <c r="J11" s="786">
        <v>10.85</v>
      </c>
      <c r="K11" s="787">
        <v>5.42</v>
      </c>
    </row>
    <row r="12" spans="1:11" ht="15" customHeight="1">
      <c r="A12" s="850"/>
      <c r="B12" s="777"/>
      <c r="C12" s="778"/>
      <c r="D12" s="779"/>
      <c r="E12" s="780"/>
      <c r="F12" s="780">
        <v>1</v>
      </c>
      <c r="G12" s="780"/>
      <c r="H12" s="781"/>
      <c r="I12" s="781"/>
      <c r="J12" s="782">
        <f>SUM(J11)</f>
        <v>10.85</v>
      </c>
      <c r="K12" s="783">
        <f>SUM(K11)</f>
        <v>5.42</v>
      </c>
    </row>
    <row r="13" spans="1:11" ht="15" customHeight="1">
      <c r="A13" s="850"/>
      <c r="B13" s="788">
        <v>2</v>
      </c>
      <c r="C13" s="772" t="s">
        <v>2625</v>
      </c>
      <c r="D13" s="773"/>
      <c r="E13" s="789"/>
      <c r="F13" s="789"/>
      <c r="G13" s="789"/>
      <c r="H13" s="789"/>
      <c r="I13" s="789"/>
      <c r="J13" s="790"/>
      <c r="K13" s="791"/>
    </row>
    <row r="14" spans="1:11" ht="15" customHeight="1">
      <c r="A14" s="850"/>
      <c r="B14" s="792"/>
      <c r="C14" s="5" t="s">
        <v>2479</v>
      </c>
      <c r="D14" s="485" t="s">
        <v>337</v>
      </c>
      <c r="E14" s="793"/>
      <c r="F14" s="574" t="s">
        <v>338</v>
      </c>
      <c r="G14" s="785"/>
      <c r="H14" s="785"/>
      <c r="I14" s="785" t="s">
        <v>356</v>
      </c>
      <c r="J14" s="786">
        <v>20</v>
      </c>
      <c r="K14" s="787">
        <v>10</v>
      </c>
    </row>
    <row r="15" spans="1:11" ht="15" customHeight="1">
      <c r="A15" s="850"/>
      <c r="B15" s="777"/>
      <c r="C15" s="778"/>
      <c r="D15" s="779"/>
      <c r="E15" s="780"/>
      <c r="F15" s="780">
        <v>1</v>
      </c>
      <c r="G15" s="780"/>
      <c r="H15" s="781"/>
      <c r="I15" s="781"/>
      <c r="J15" s="782">
        <f>SUM(J14)</f>
        <v>20</v>
      </c>
      <c r="K15" s="783">
        <f>SUM(K14)</f>
        <v>10</v>
      </c>
    </row>
    <row r="16" spans="1:11" ht="15" customHeight="1">
      <c r="A16" s="850"/>
      <c r="B16" s="788">
        <v>3</v>
      </c>
      <c r="C16" s="772" t="s">
        <v>2626</v>
      </c>
      <c r="D16" s="773"/>
      <c r="E16" s="789"/>
      <c r="F16" s="789"/>
      <c r="G16" s="789"/>
      <c r="H16" s="789"/>
      <c r="I16" s="789"/>
      <c r="J16" s="790"/>
      <c r="K16" s="791"/>
    </row>
    <row r="17" spans="1:11" ht="15" customHeight="1">
      <c r="A17" s="850"/>
      <c r="B17" s="268"/>
      <c r="C17" s="5" t="s">
        <v>339</v>
      </c>
      <c r="D17" s="485" t="s">
        <v>2480</v>
      </c>
      <c r="E17" s="9"/>
      <c r="F17" s="574" t="s">
        <v>338</v>
      </c>
      <c r="G17" s="785"/>
      <c r="H17" s="785"/>
      <c r="I17" s="785" t="s">
        <v>356</v>
      </c>
      <c r="J17" s="786">
        <v>20.25</v>
      </c>
      <c r="K17" s="787">
        <v>10.119999999999999</v>
      </c>
    </row>
    <row r="18" spans="1:11" ht="15" customHeight="1">
      <c r="A18" s="850"/>
      <c r="B18" s="777"/>
      <c r="C18" s="778"/>
      <c r="D18" s="779"/>
      <c r="E18" s="780"/>
      <c r="F18" s="780">
        <v>1</v>
      </c>
      <c r="G18" s="780"/>
      <c r="H18" s="781"/>
      <c r="I18" s="781"/>
      <c r="J18" s="782">
        <f>SUM(J17)</f>
        <v>20.25</v>
      </c>
      <c r="K18" s="783">
        <f>SUM(K17)</f>
        <v>10.119999999999999</v>
      </c>
    </row>
    <row r="19" spans="1:11" ht="15" customHeight="1">
      <c r="A19" s="850"/>
      <c r="B19" s="788">
        <v>4</v>
      </c>
      <c r="C19" s="772" t="s">
        <v>2627</v>
      </c>
      <c r="D19" s="773"/>
      <c r="E19" s="789"/>
      <c r="F19" s="789"/>
      <c r="G19" s="789"/>
      <c r="H19" s="789"/>
      <c r="I19" s="789"/>
      <c r="J19" s="790"/>
      <c r="K19" s="791"/>
    </row>
    <row r="20" spans="1:11" ht="15" customHeight="1">
      <c r="A20" s="850"/>
      <c r="B20" s="268"/>
      <c r="C20" s="5" t="s">
        <v>340</v>
      </c>
      <c r="D20" s="485" t="s">
        <v>2482</v>
      </c>
      <c r="E20" s="9"/>
      <c r="F20" s="574" t="s">
        <v>338</v>
      </c>
      <c r="G20" s="785"/>
      <c r="H20" s="785"/>
      <c r="I20" s="785" t="s">
        <v>356</v>
      </c>
      <c r="J20" s="786">
        <v>125</v>
      </c>
      <c r="K20" s="787">
        <v>62.5</v>
      </c>
    </row>
    <row r="21" spans="1:11" ht="15" customHeight="1">
      <c r="A21" s="850"/>
      <c r="B21" s="777"/>
      <c r="C21" s="778"/>
      <c r="D21" s="779"/>
      <c r="E21" s="780"/>
      <c r="F21" s="780">
        <v>1</v>
      </c>
      <c r="G21" s="780"/>
      <c r="H21" s="781"/>
      <c r="I21" s="781"/>
      <c r="J21" s="782">
        <f>SUM(J20)</f>
        <v>125</v>
      </c>
      <c r="K21" s="783">
        <f>SUM(K20)</f>
        <v>62.5</v>
      </c>
    </row>
    <row r="22" spans="1:11" ht="15" customHeight="1">
      <c r="A22" s="850"/>
      <c r="B22" s="788">
        <v>5</v>
      </c>
      <c r="C22" s="772" t="s">
        <v>2628</v>
      </c>
      <c r="D22" s="773"/>
      <c r="E22" s="789"/>
      <c r="F22" s="789"/>
      <c r="G22" s="789"/>
      <c r="H22" s="789"/>
      <c r="I22" s="789"/>
      <c r="J22" s="790"/>
      <c r="K22" s="791"/>
    </row>
    <row r="23" spans="1:11" ht="15" customHeight="1">
      <c r="A23" s="850"/>
      <c r="B23" s="268"/>
      <c r="C23" s="5" t="s">
        <v>341</v>
      </c>
      <c r="D23" s="485" t="s">
        <v>2483</v>
      </c>
      <c r="E23" s="9"/>
      <c r="F23" s="574" t="s">
        <v>338</v>
      </c>
      <c r="G23" s="785"/>
      <c r="H23" s="785"/>
      <c r="I23" s="785" t="s">
        <v>356</v>
      </c>
      <c r="J23" s="786">
        <v>12</v>
      </c>
      <c r="K23" s="787">
        <v>6</v>
      </c>
    </row>
    <row r="24" spans="1:11" ht="15" customHeight="1">
      <c r="A24" s="855"/>
      <c r="B24" s="777"/>
      <c r="C24" s="778"/>
      <c r="D24" s="779"/>
      <c r="E24" s="780"/>
      <c r="F24" s="780">
        <v>1</v>
      </c>
      <c r="G24" s="780"/>
      <c r="H24" s="781"/>
      <c r="I24" s="781"/>
      <c r="J24" s="782">
        <f>SUM(J23)</f>
        <v>12</v>
      </c>
      <c r="K24" s="783">
        <f>SUM(K23)</f>
        <v>6</v>
      </c>
    </row>
    <row r="25" spans="1:11" ht="15" customHeight="1">
      <c r="A25" s="797"/>
      <c r="B25" s="798"/>
      <c r="C25" s="859" t="s">
        <v>1955</v>
      </c>
      <c r="D25" s="860"/>
      <c r="E25" s="799"/>
      <c r="F25" s="800">
        <f>F24+F21+F18+F15+F12</f>
        <v>5</v>
      </c>
      <c r="G25" s="800"/>
      <c r="H25" s="800"/>
      <c r="I25" s="800"/>
      <c r="J25" s="801">
        <f t="shared" ref="J25:K25" si="0">J24+J21+J18+J15+J12</f>
        <v>188.1</v>
      </c>
      <c r="K25" s="801">
        <f t="shared" si="0"/>
        <v>94.04</v>
      </c>
    </row>
    <row r="26" spans="1:11" ht="15" customHeight="1">
      <c r="A26" s="841" t="s">
        <v>342</v>
      </c>
      <c r="B26" s="771">
        <v>6</v>
      </c>
      <c r="C26" s="772" t="s">
        <v>343</v>
      </c>
      <c r="D26" s="773"/>
      <c r="E26" s="774"/>
      <c r="F26" s="774"/>
      <c r="G26" s="774"/>
      <c r="H26" s="774"/>
      <c r="I26" s="774"/>
      <c r="J26" s="775"/>
      <c r="K26" s="776"/>
    </row>
    <row r="27" spans="1:11" ht="15" customHeight="1">
      <c r="A27" s="842"/>
      <c r="B27" s="792"/>
      <c r="C27" s="5" t="s">
        <v>2481</v>
      </c>
      <c r="D27" s="485" t="s">
        <v>2484</v>
      </c>
      <c r="E27" s="793"/>
      <c r="F27" s="574"/>
      <c r="G27" s="574" t="s">
        <v>338</v>
      </c>
      <c r="H27" s="785"/>
      <c r="I27" s="785" t="s">
        <v>356</v>
      </c>
      <c r="J27" s="786">
        <v>30</v>
      </c>
      <c r="K27" s="787">
        <v>15</v>
      </c>
    </row>
    <row r="28" spans="1:11" ht="15" customHeight="1">
      <c r="A28" s="842"/>
      <c r="B28" s="777"/>
      <c r="C28" s="778"/>
      <c r="D28" s="779"/>
      <c r="E28" s="780"/>
      <c r="F28" s="780"/>
      <c r="G28" s="780">
        <v>1</v>
      </c>
      <c r="H28" s="781"/>
      <c r="I28" s="781"/>
      <c r="J28" s="782">
        <f>SUM(J27)</f>
        <v>30</v>
      </c>
      <c r="K28" s="783">
        <f>SUM(K27)</f>
        <v>15</v>
      </c>
    </row>
    <row r="29" spans="1:11" ht="15" customHeight="1">
      <c r="A29" s="842"/>
      <c r="B29" s="788">
        <v>7</v>
      </c>
      <c r="C29" s="772" t="s">
        <v>8</v>
      </c>
      <c r="D29" s="773"/>
      <c r="E29" s="789"/>
      <c r="F29" s="789"/>
      <c r="G29" s="789"/>
      <c r="H29" s="789"/>
      <c r="I29" s="789"/>
      <c r="J29" s="790"/>
      <c r="K29" s="791"/>
    </row>
    <row r="30" spans="1:11" ht="15" customHeight="1">
      <c r="A30" s="842"/>
      <c r="B30" s="268"/>
      <c r="C30" s="5" t="s">
        <v>344</v>
      </c>
      <c r="D30" s="485" t="s">
        <v>345</v>
      </c>
      <c r="E30" s="9"/>
      <c r="F30" s="574"/>
      <c r="G30" s="574" t="s">
        <v>338</v>
      </c>
      <c r="H30" s="785"/>
      <c r="I30" s="785" t="s">
        <v>356</v>
      </c>
      <c r="J30" s="786">
        <v>11</v>
      </c>
      <c r="K30" s="787">
        <v>5.5</v>
      </c>
    </row>
    <row r="31" spans="1:11" ht="15" customHeight="1">
      <c r="A31" s="842"/>
      <c r="B31" s="777"/>
      <c r="C31" s="778"/>
      <c r="D31" s="779"/>
      <c r="E31" s="780"/>
      <c r="F31" s="780"/>
      <c r="G31" s="780">
        <v>1</v>
      </c>
      <c r="H31" s="781"/>
      <c r="I31" s="781"/>
      <c r="J31" s="782">
        <f>SUM(J30)</f>
        <v>11</v>
      </c>
      <c r="K31" s="783">
        <f>SUM(K30)</f>
        <v>5.5</v>
      </c>
    </row>
    <row r="32" spans="1:11" ht="15" customHeight="1">
      <c r="A32" s="842"/>
      <c r="B32" s="788">
        <v>8</v>
      </c>
      <c r="C32" s="772" t="s">
        <v>9</v>
      </c>
      <c r="D32" s="773"/>
      <c r="E32" s="789"/>
      <c r="F32" s="789"/>
      <c r="G32" s="789"/>
      <c r="H32" s="789"/>
      <c r="I32" s="789"/>
      <c r="J32" s="790"/>
      <c r="K32" s="791"/>
    </row>
    <row r="33" spans="1:30" ht="15" customHeight="1">
      <c r="A33" s="842"/>
      <c r="B33" s="32"/>
      <c r="C33" s="30" t="s">
        <v>346</v>
      </c>
      <c r="D33" s="31" t="s">
        <v>2485</v>
      </c>
      <c r="E33" s="451"/>
      <c r="F33" s="794"/>
      <c r="G33" s="574" t="s">
        <v>338</v>
      </c>
      <c r="H33" s="794"/>
      <c r="I33" s="794" t="s">
        <v>356</v>
      </c>
      <c r="J33" s="795">
        <v>4</v>
      </c>
      <c r="K33" s="796">
        <v>2</v>
      </c>
    </row>
    <row r="34" spans="1:30" ht="15" customHeight="1">
      <c r="A34" s="842"/>
      <c r="B34" s="777"/>
      <c r="C34" s="778"/>
      <c r="D34" s="779"/>
      <c r="E34" s="780"/>
      <c r="F34" s="780"/>
      <c r="G34" s="780">
        <v>1</v>
      </c>
      <c r="H34" s="781"/>
      <c r="I34" s="781"/>
      <c r="J34" s="782">
        <f>SUM(J33)</f>
        <v>4</v>
      </c>
      <c r="K34" s="783">
        <f>SUM(K33)</f>
        <v>2</v>
      </c>
    </row>
    <row r="35" spans="1:30" ht="15" customHeight="1">
      <c r="A35" s="842"/>
      <c r="B35" s="771">
        <v>9</v>
      </c>
      <c r="C35" s="772" t="s">
        <v>10</v>
      </c>
      <c r="D35" s="773"/>
      <c r="E35" s="774"/>
      <c r="F35" s="774"/>
      <c r="G35" s="774"/>
      <c r="H35" s="774"/>
      <c r="I35" s="774"/>
      <c r="J35" s="775"/>
      <c r="K35" s="776"/>
    </row>
    <row r="36" spans="1:30" ht="15" customHeight="1">
      <c r="A36" s="842"/>
      <c r="B36" s="29"/>
      <c r="C36" s="35" t="s">
        <v>347</v>
      </c>
      <c r="D36" s="31" t="s">
        <v>348</v>
      </c>
      <c r="E36" s="44"/>
      <c r="F36" s="34" t="s">
        <v>338</v>
      </c>
      <c r="G36" s="44"/>
      <c r="H36" s="44"/>
      <c r="I36" s="36" t="s">
        <v>349</v>
      </c>
      <c r="J36" s="721">
        <v>2.4</v>
      </c>
      <c r="K36" s="722">
        <v>6</v>
      </c>
    </row>
    <row r="37" spans="1:30" ht="15" customHeight="1">
      <c r="A37" s="842"/>
      <c r="B37" s="29"/>
      <c r="C37" s="35" t="s">
        <v>350</v>
      </c>
      <c r="D37" s="31" t="s">
        <v>348</v>
      </c>
      <c r="E37" s="44"/>
      <c r="F37" s="34" t="s">
        <v>338</v>
      </c>
      <c r="G37" s="44"/>
      <c r="H37" s="44"/>
      <c r="I37" s="36" t="s">
        <v>349</v>
      </c>
      <c r="J37" s="721">
        <v>2.4</v>
      </c>
      <c r="K37" s="722">
        <v>6</v>
      </c>
    </row>
    <row r="38" spans="1:30" ht="15" customHeight="1">
      <c r="A38" s="842"/>
      <c r="B38" s="29"/>
      <c r="C38" s="35" t="s">
        <v>351</v>
      </c>
      <c r="D38" s="31" t="s">
        <v>352</v>
      </c>
      <c r="E38" s="44"/>
      <c r="F38" s="34"/>
      <c r="G38" s="34" t="s">
        <v>338</v>
      </c>
      <c r="H38" s="44"/>
      <c r="I38" s="36"/>
      <c r="J38" s="721"/>
      <c r="K38" s="722"/>
    </row>
    <row r="39" spans="1:30" ht="15" customHeight="1">
      <c r="A39" s="842"/>
      <c r="B39" s="35"/>
      <c r="C39" s="31" t="s">
        <v>2400</v>
      </c>
      <c r="D39" s="31" t="s">
        <v>352</v>
      </c>
      <c r="E39" s="34"/>
      <c r="F39" s="44"/>
      <c r="G39" s="34" t="s">
        <v>338</v>
      </c>
      <c r="H39" s="36"/>
      <c r="I39" s="721" t="s">
        <v>356</v>
      </c>
      <c r="J39" s="722">
        <v>10</v>
      </c>
      <c r="K39" s="722">
        <v>2</v>
      </c>
    </row>
    <row r="40" spans="1:30" ht="15" customHeight="1">
      <c r="A40" s="842"/>
      <c r="B40" s="777"/>
      <c r="C40" s="778"/>
      <c r="D40" s="779"/>
      <c r="E40" s="780"/>
      <c r="F40" s="780">
        <v>2</v>
      </c>
      <c r="G40" s="780">
        <v>2</v>
      </c>
      <c r="H40" s="781"/>
      <c r="I40" s="781"/>
      <c r="J40" s="782">
        <f>SUM(J36:J39)</f>
        <v>14.8</v>
      </c>
      <c r="K40" s="783">
        <f>SUM(K36:K39)</f>
        <v>14</v>
      </c>
    </row>
    <row r="41" spans="1:30" ht="15" customHeight="1">
      <c r="A41" s="842"/>
      <c r="B41" s="771">
        <v>10</v>
      </c>
      <c r="C41" s="772" t="s">
        <v>11</v>
      </c>
      <c r="D41" s="773"/>
      <c r="E41" s="774"/>
      <c r="F41" s="774"/>
      <c r="G41" s="774"/>
      <c r="H41" s="774"/>
      <c r="I41" s="774"/>
      <c r="J41" s="775"/>
      <c r="K41" s="776"/>
    </row>
    <row r="42" spans="1:30" ht="15" customHeight="1">
      <c r="A42" s="856"/>
      <c r="B42" s="802"/>
      <c r="C42" s="803" t="s">
        <v>353</v>
      </c>
      <c r="D42" s="31" t="s">
        <v>2486</v>
      </c>
      <c r="E42" s="804"/>
      <c r="F42" s="805" t="s">
        <v>338</v>
      </c>
      <c r="G42" s="794"/>
      <c r="H42" s="794"/>
      <c r="I42" s="806" t="s">
        <v>356</v>
      </c>
      <c r="J42" s="795">
        <v>35</v>
      </c>
      <c r="K42" s="796">
        <v>17.5</v>
      </c>
    </row>
    <row r="43" spans="1:30" ht="15" customHeight="1">
      <c r="A43" s="568"/>
      <c r="B43" s="777"/>
      <c r="C43" s="778"/>
      <c r="D43" s="779"/>
      <c r="E43" s="780"/>
      <c r="F43" s="780">
        <v>1</v>
      </c>
      <c r="G43" s="780"/>
      <c r="H43" s="781"/>
      <c r="I43" s="781"/>
      <c r="J43" s="782">
        <f>SUM(J42)</f>
        <v>35</v>
      </c>
      <c r="K43" s="783">
        <f>SUM(K42)</f>
        <v>17.5</v>
      </c>
    </row>
    <row r="44" spans="1:30" s="39" customFormat="1" ht="15" customHeight="1">
      <c r="A44" s="486"/>
      <c r="B44" s="487"/>
      <c r="C44" s="861" t="s">
        <v>1954</v>
      </c>
      <c r="D44" s="862"/>
      <c r="E44" s="488">
        <f>E43+E40+E34+E31+E26</f>
        <v>0</v>
      </c>
      <c r="F44" s="488">
        <f>F43+F40+F34+F31+F28</f>
        <v>3</v>
      </c>
      <c r="G44" s="488">
        <f t="shared" ref="G44:K44" si="1">G43+G40+G34+G31+G28</f>
        <v>5</v>
      </c>
      <c r="H44" s="488">
        <f t="shared" si="1"/>
        <v>0</v>
      </c>
      <c r="I44" s="488">
        <f t="shared" si="1"/>
        <v>0</v>
      </c>
      <c r="J44" s="723">
        <f t="shared" si="1"/>
        <v>94.8</v>
      </c>
      <c r="K44" s="723">
        <f t="shared" si="1"/>
        <v>54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</row>
    <row r="45" spans="1:30" ht="15" customHeight="1">
      <c r="A45" s="841" t="s">
        <v>354</v>
      </c>
      <c r="B45" s="771">
        <v>11</v>
      </c>
      <c r="C45" s="772" t="s">
        <v>14</v>
      </c>
      <c r="D45" s="773" t="s">
        <v>15</v>
      </c>
      <c r="E45" s="774"/>
      <c r="F45" s="774"/>
      <c r="G45" s="774"/>
      <c r="H45" s="774"/>
      <c r="I45" s="774"/>
      <c r="J45" s="775"/>
      <c r="K45" s="776"/>
    </row>
    <row r="46" spans="1:30" ht="15" customHeight="1">
      <c r="A46" s="842"/>
      <c r="B46" s="29"/>
      <c r="C46" s="40" t="s">
        <v>355</v>
      </c>
      <c r="D46" s="40" t="s">
        <v>2567</v>
      </c>
      <c r="E46" s="36"/>
      <c r="F46" s="34" t="s">
        <v>338</v>
      </c>
      <c r="G46" s="34"/>
      <c r="H46" s="36"/>
      <c r="I46" s="36" t="s">
        <v>356</v>
      </c>
      <c r="J46" s="721">
        <v>90</v>
      </c>
      <c r="K46" s="722">
        <v>15</v>
      </c>
    </row>
    <row r="47" spans="1:30" ht="15" customHeight="1">
      <c r="A47" s="842"/>
      <c r="B47" s="29"/>
      <c r="C47" s="40" t="s">
        <v>357</v>
      </c>
      <c r="D47" s="40" t="s">
        <v>2568</v>
      </c>
      <c r="E47" s="36"/>
      <c r="F47" s="34"/>
      <c r="G47" s="34" t="s">
        <v>338</v>
      </c>
      <c r="H47" s="36"/>
      <c r="I47" s="36" t="s">
        <v>349</v>
      </c>
      <c r="J47" s="721">
        <v>5.73</v>
      </c>
      <c r="K47" s="722">
        <v>1.43</v>
      </c>
    </row>
    <row r="48" spans="1:30" ht="15" customHeight="1">
      <c r="A48" s="842"/>
      <c r="B48" s="29"/>
      <c r="C48" s="40" t="s">
        <v>358</v>
      </c>
      <c r="D48" s="40" t="s">
        <v>2568</v>
      </c>
      <c r="E48" s="36"/>
      <c r="F48" s="34"/>
      <c r="G48" s="34" t="s">
        <v>338</v>
      </c>
      <c r="H48" s="36"/>
      <c r="I48" s="36" t="s">
        <v>349</v>
      </c>
      <c r="J48" s="721">
        <v>5.2</v>
      </c>
      <c r="K48" s="722">
        <v>1.38</v>
      </c>
    </row>
    <row r="49" spans="1:11" ht="15" customHeight="1">
      <c r="A49" s="842"/>
      <c r="B49" s="777"/>
      <c r="C49" s="778"/>
      <c r="D49" s="779"/>
      <c r="E49" s="780"/>
      <c r="F49" s="780">
        <v>1</v>
      </c>
      <c r="G49" s="780">
        <v>2</v>
      </c>
      <c r="H49" s="781"/>
      <c r="I49" s="781"/>
      <c r="J49" s="782">
        <f>SUM(J46:J48)</f>
        <v>100.93</v>
      </c>
      <c r="K49" s="783">
        <f>SUM(K46:K48)</f>
        <v>17.809999999999999</v>
      </c>
    </row>
    <row r="50" spans="1:11" ht="15" customHeight="1">
      <c r="A50" s="842"/>
      <c r="B50" s="771">
        <v>12</v>
      </c>
      <c r="C50" s="772" t="s">
        <v>359</v>
      </c>
      <c r="D50" s="773"/>
      <c r="E50" s="774"/>
      <c r="F50" s="774"/>
      <c r="G50" s="774"/>
      <c r="H50" s="774"/>
      <c r="I50" s="774"/>
      <c r="J50" s="775"/>
      <c r="K50" s="776"/>
    </row>
    <row r="51" spans="1:11" ht="15" customHeight="1">
      <c r="A51" s="842"/>
      <c r="B51" s="29"/>
      <c r="C51" s="40" t="s">
        <v>360</v>
      </c>
      <c r="D51" s="31" t="s">
        <v>2569</v>
      </c>
      <c r="E51" s="44"/>
      <c r="F51" s="34" t="s">
        <v>338</v>
      </c>
      <c r="G51" s="491"/>
      <c r="H51" s="44"/>
      <c r="I51" s="36" t="s">
        <v>356</v>
      </c>
      <c r="J51" s="721">
        <v>25</v>
      </c>
      <c r="K51" s="722">
        <v>12.5</v>
      </c>
    </row>
    <row r="52" spans="1:11" ht="15" customHeight="1">
      <c r="A52" s="842"/>
      <c r="B52" s="29"/>
      <c r="C52" s="40" t="s">
        <v>361</v>
      </c>
      <c r="D52" s="31" t="s">
        <v>2569</v>
      </c>
      <c r="E52" s="44"/>
      <c r="F52" s="34" t="s">
        <v>338</v>
      </c>
      <c r="G52" s="491"/>
      <c r="H52" s="44"/>
      <c r="I52" s="36" t="s">
        <v>356</v>
      </c>
      <c r="J52" s="721">
        <v>9.6199999999999992</v>
      </c>
      <c r="K52" s="722">
        <v>3.5</v>
      </c>
    </row>
    <row r="53" spans="1:11" ht="15" customHeight="1">
      <c r="A53" s="842"/>
      <c r="B53" s="29"/>
      <c r="C53" s="40" t="s">
        <v>362</v>
      </c>
      <c r="D53" s="31" t="s">
        <v>2569</v>
      </c>
      <c r="E53" s="44"/>
      <c r="F53" s="34" t="s">
        <v>338</v>
      </c>
      <c r="G53" s="491"/>
      <c r="H53" s="44"/>
      <c r="I53" s="36" t="s">
        <v>356</v>
      </c>
      <c r="J53" s="721">
        <v>60</v>
      </c>
      <c r="K53" s="722">
        <v>30</v>
      </c>
    </row>
    <row r="54" spans="1:11" ht="15" customHeight="1">
      <c r="A54" s="842"/>
      <c r="B54" s="29"/>
      <c r="C54" s="40" t="s">
        <v>361</v>
      </c>
      <c r="D54" s="31" t="s">
        <v>2570</v>
      </c>
      <c r="E54" s="44"/>
      <c r="F54" s="491"/>
      <c r="G54" s="34" t="s">
        <v>338</v>
      </c>
      <c r="H54" s="44"/>
      <c r="I54" s="36"/>
      <c r="J54" s="721">
        <v>3.82</v>
      </c>
      <c r="K54" s="722">
        <v>0.9</v>
      </c>
    </row>
    <row r="55" spans="1:11" ht="15" customHeight="1">
      <c r="A55" s="842"/>
      <c r="B55" s="29"/>
      <c r="C55" s="40" t="s">
        <v>363</v>
      </c>
      <c r="D55" s="31" t="s">
        <v>2570</v>
      </c>
      <c r="E55" s="44"/>
      <c r="F55" s="491"/>
      <c r="G55" s="34" t="s">
        <v>338</v>
      </c>
      <c r="H55" s="44"/>
      <c r="I55" s="36"/>
      <c r="J55" s="721">
        <v>4.82</v>
      </c>
      <c r="K55" s="722">
        <v>1.3</v>
      </c>
    </row>
    <row r="56" spans="1:11" ht="15" customHeight="1">
      <c r="A56" s="842"/>
      <c r="B56" s="29"/>
      <c r="C56" s="40" t="s">
        <v>364</v>
      </c>
      <c r="D56" s="31" t="s">
        <v>2570</v>
      </c>
      <c r="E56" s="44"/>
      <c r="F56" s="491"/>
      <c r="G56" s="34" t="s">
        <v>338</v>
      </c>
      <c r="H56" s="44"/>
      <c r="I56" s="36"/>
      <c r="J56" s="721">
        <v>4.9000000000000004</v>
      </c>
      <c r="K56" s="722">
        <v>1.2</v>
      </c>
    </row>
    <row r="57" spans="1:11" ht="15" customHeight="1">
      <c r="A57" s="842"/>
      <c r="B57" s="777"/>
      <c r="C57" s="778"/>
      <c r="D57" s="779"/>
      <c r="E57" s="780"/>
      <c r="F57" s="780">
        <v>3</v>
      </c>
      <c r="G57" s="780">
        <v>3</v>
      </c>
      <c r="H57" s="781"/>
      <c r="I57" s="781"/>
      <c r="J57" s="782">
        <f>SUM(J51:J56)</f>
        <v>108.16</v>
      </c>
      <c r="K57" s="783">
        <f>SUM(K51:K56)</f>
        <v>49.4</v>
      </c>
    </row>
    <row r="58" spans="1:11" ht="15" customHeight="1">
      <c r="A58" s="842"/>
      <c r="B58" s="771">
        <v>13</v>
      </c>
      <c r="C58" s="772" t="s">
        <v>16</v>
      </c>
      <c r="D58" s="773"/>
      <c r="E58" s="774"/>
      <c r="F58" s="774"/>
      <c r="G58" s="774"/>
      <c r="H58" s="774"/>
      <c r="I58" s="774"/>
      <c r="J58" s="775"/>
      <c r="K58" s="776"/>
    </row>
    <row r="59" spans="1:11" ht="15" customHeight="1">
      <c r="A59" s="842"/>
      <c r="B59" s="29"/>
      <c r="C59" s="40" t="s">
        <v>365</v>
      </c>
      <c r="D59" s="31" t="s">
        <v>2571</v>
      </c>
      <c r="E59" s="44"/>
      <c r="F59" s="34" t="s">
        <v>338</v>
      </c>
      <c r="G59" s="491"/>
      <c r="H59" s="44"/>
      <c r="I59" s="36" t="s">
        <v>356</v>
      </c>
      <c r="J59" s="721">
        <v>12.5</v>
      </c>
      <c r="K59" s="722">
        <v>6.25</v>
      </c>
    </row>
    <row r="60" spans="1:11" ht="15" customHeight="1">
      <c r="A60" s="842"/>
      <c r="B60" s="29"/>
      <c r="C60" s="40" t="s">
        <v>366</v>
      </c>
      <c r="D60" s="31" t="s">
        <v>2572</v>
      </c>
      <c r="E60" s="44"/>
      <c r="F60" s="491"/>
      <c r="G60" s="34" t="s">
        <v>338</v>
      </c>
      <c r="H60" s="44"/>
      <c r="I60" s="36"/>
      <c r="J60" s="721">
        <v>10.7</v>
      </c>
      <c r="K60" s="722">
        <v>2.6</v>
      </c>
    </row>
    <row r="61" spans="1:11" ht="15" customHeight="1">
      <c r="A61" s="842"/>
      <c r="B61" s="29"/>
      <c r="C61" s="40" t="s">
        <v>367</v>
      </c>
      <c r="D61" s="31" t="s">
        <v>2572</v>
      </c>
      <c r="E61" s="44"/>
      <c r="F61" s="491"/>
      <c r="G61" s="34" t="s">
        <v>338</v>
      </c>
      <c r="H61" s="44"/>
      <c r="I61" s="36"/>
      <c r="J61" s="721">
        <v>6.7</v>
      </c>
      <c r="K61" s="722">
        <v>1.6</v>
      </c>
    </row>
    <row r="62" spans="1:11" ht="15" customHeight="1">
      <c r="A62" s="842"/>
      <c r="B62" s="29"/>
      <c r="C62" s="40" t="s">
        <v>368</v>
      </c>
      <c r="D62" s="31" t="s">
        <v>2573</v>
      </c>
      <c r="E62" s="44"/>
      <c r="F62" s="491"/>
      <c r="G62" s="34" t="s">
        <v>338</v>
      </c>
      <c r="H62" s="44"/>
      <c r="I62" s="36"/>
      <c r="J62" s="721">
        <v>13.9</v>
      </c>
      <c r="K62" s="722">
        <v>3.4</v>
      </c>
    </row>
    <row r="63" spans="1:11" ht="15" customHeight="1">
      <c r="A63" s="842"/>
      <c r="B63" s="777"/>
      <c r="C63" s="778"/>
      <c r="D63" s="779"/>
      <c r="E63" s="780"/>
      <c r="F63" s="780">
        <v>1</v>
      </c>
      <c r="G63" s="780">
        <v>3</v>
      </c>
      <c r="H63" s="781"/>
      <c r="I63" s="781"/>
      <c r="J63" s="782">
        <f>SUM(J59:J62)</f>
        <v>43.8</v>
      </c>
      <c r="K63" s="783">
        <f>SUM(K59:K62)</f>
        <v>13.85</v>
      </c>
    </row>
    <row r="64" spans="1:11" ht="15" customHeight="1">
      <c r="A64" s="842"/>
      <c r="B64" s="771">
        <v>14</v>
      </c>
      <c r="C64" s="772" t="s">
        <v>17</v>
      </c>
      <c r="D64" s="773"/>
      <c r="E64" s="774"/>
      <c r="F64" s="774"/>
      <c r="G64" s="774"/>
      <c r="H64" s="774"/>
      <c r="I64" s="774"/>
      <c r="J64" s="775"/>
      <c r="K64" s="776"/>
    </row>
    <row r="65" spans="1:11" ht="15" customHeight="1">
      <c r="A65" s="842"/>
      <c r="B65" s="29"/>
      <c r="C65" s="40" t="s">
        <v>361</v>
      </c>
      <c r="D65" s="31" t="s">
        <v>2574</v>
      </c>
      <c r="E65" s="44"/>
      <c r="F65" s="34" t="s">
        <v>338</v>
      </c>
      <c r="G65" s="491"/>
      <c r="H65" s="44"/>
      <c r="I65" s="36" t="s">
        <v>356</v>
      </c>
      <c r="J65" s="721">
        <v>12</v>
      </c>
      <c r="K65" s="722">
        <v>6</v>
      </c>
    </row>
    <row r="66" spans="1:11" ht="15" customHeight="1">
      <c r="A66" s="842"/>
      <c r="B66" s="29"/>
      <c r="C66" s="40" t="s">
        <v>369</v>
      </c>
      <c r="D66" s="31" t="s">
        <v>2574</v>
      </c>
      <c r="E66" s="44"/>
      <c r="F66" s="34" t="s">
        <v>338</v>
      </c>
      <c r="G66" s="34"/>
      <c r="H66" s="44"/>
      <c r="I66" s="36" t="s">
        <v>356</v>
      </c>
      <c r="J66" s="721">
        <v>41</v>
      </c>
      <c r="K66" s="722">
        <v>20.5</v>
      </c>
    </row>
    <row r="67" spans="1:11" ht="15" customHeight="1">
      <c r="A67" s="842"/>
      <c r="B67" s="29"/>
      <c r="C67" s="40" t="s">
        <v>370</v>
      </c>
      <c r="D67" s="31" t="s">
        <v>2575</v>
      </c>
      <c r="E67" s="44"/>
      <c r="F67" s="491"/>
      <c r="G67" s="34" t="s">
        <v>338</v>
      </c>
      <c r="H67" s="44"/>
      <c r="I67" s="36"/>
      <c r="J67" s="721">
        <v>6.23</v>
      </c>
      <c r="K67" s="722">
        <v>2.4</v>
      </c>
    </row>
    <row r="68" spans="1:11" ht="15" customHeight="1">
      <c r="A68" s="842"/>
      <c r="B68" s="29"/>
      <c r="C68" s="40" t="s">
        <v>371</v>
      </c>
      <c r="D68" s="31" t="s">
        <v>2575</v>
      </c>
      <c r="E68" s="44"/>
      <c r="F68" s="491"/>
      <c r="G68" s="34" t="s">
        <v>338</v>
      </c>
      <c r="H68" s="44"/>
      <c r="I68" s="36"/>
      <c r="J68" s="721">
        <v>4.01</v>
      </c>
      <c r="K68" s="722">
        <v>2</v>
      </c>
    </row>
    <row r="69" spans="1:11" ht="15" customHeight="1">
      <c r="A69" s="842"/>
      <c r="B69" s="777"/>
      <c r="C69" s="778"/>
      <c r="D69" s="779"/>
      <c r="E69" s="780"/>
      <c r="F69" s="780">
        <v>2</v>
      </c>
      <c r="G69" s="780">
        <v>2</v>
      </c>
      <c r="H69" s="781"/>
      <c r="I69" s="781"/>
      <c r="J69" s="782">
        <f>SUM(J65:J68)</f>
        <v>63.24</v>
      </c>
      <c r="K69" s="783">
        <f>SUM(K65:K68)</f>
        <v>30.9</v>
      </c>
    </row>
    <row r="70" spans="1:11" s="41" customFormat="1" ht="15" customHeight="1">
      <c r="A70" s="842"/>
      <c r="B70" s="771">
        <v>15</v>
      </c>
      <c r="C70" s="772" t="s">
        <v>18</v>
      </c>
      <c r="D70" s="773"/>
      <c r="E70" s="774"/>
      <c r="F70" s="774"/>
      <c r="G70" s="774"/>
      <c r="H70" s="774"/>
      <c r="I70" s="774"/>
      <c r="J70" s="775"/>
      <c r="K70" s="776"/>
    </row>
    <row r="71" spans="1:11" ht="15" customHeight="1">
      <c r="A71" s="842"/>
      <c r="B71" s="29"/>
      <c r="C71" s="40" t="s">
        <v>372</v>
      </c>
      <c r="D71" s="31" t="s">
        <v>2576</v>
      </c>
      <c r="E71" s="36"/>
      <c r="F71" s="34" t="s">
        <v>338</v>
      </c>
      <c r="G71" s="34"/>
      <c r="H71" s="36"/>
      <c r="I71" s="36" t="s">
        <v>356</v>
      </c>
      <c r="J71" s="721">
        <v>14</v>
      </c>
      <c r="K71" s="722">
        <v>7</v>
      </c>
    </row>
    <row r="72" spans="1:11" ht="15" customHeight="1">
      <c r="A72" s="842"/>
      <c r="B72" s="29"/>
      <c r="C72" s="40" t="s">
        <v>373</v>
      </c>
      <c r="D72" s="31" t="s">
        <v>2577</v>
      </c>
      <c r="E72" s="36"/>
      <c r="F72" s="34"/>
      <c r="G72" s="34" t="s">
        <v>338</v>
      </c>
      <c r="H72" s="36"/>
      <c r="I72" s="36"/>
      <c r="J72" s="721">
        <v>10</v>
      </c>
      <c r="K72" s="722">
        <v>2.5</v>
      </c>
    </row>
    <row r="73" spans="1:11" ht="15" customHeight="1">
      <c r="A73" s="842"/>
      <c r="B73" s="29"/>
      <c r="C73" s="40" t="s">
        <v>374</v>
      </c>
      <c r="D73" s="31" t="s">
        <v>2577</v>
      </c>
      <c r="E73" s="36"/>
      <c r="F73" s="34"/>
      <c r="G73" s="34" t="s">
        <v>338</v>
      </c>
      <c r="H73" s="36"/>
      <c r="I73" s="36"/>
      <c r="J73" s="721">
        <v>12</v>
      </c>
      <c r="K73" s="722">
        <v>4</v>
      </c>
    </row>
    <row r="74" spans="1:11" ht="15" customHeight="1">
      <c r="A74" s="842"/>
      <c r="B74" s="45"/>
      <c r="C74" s="46" t="s">
        <v>375</v>
      </c>
      <c r="D74" s="415" t="s">
        <v>2577</v>
      </c>
      <c r="E74" s="49"/>
      <c r="F74" s="48"/>
      <c r="G74" s="48" t="s">
        <v>338</v>
      </c>
      <c r="H74" s="49"/>
      <c r="I74" s="49"/>
      <c r="J74" s="724">
        <v>24.2</v>
      </c>
      <c r="K74" s="725">
        <v>9.6</v>
      </c>
    </row>
    <row r="75" spans="1:11" ht="15" customHeight="1">
      <c r="A75" s="863"/>
      <c r="B75" s="777"/>
      <c r="C75" s="778"/>
      <c r="D75" s="779"/>
      <c r="E75" s="780"/>
      <c r="F75" s="780">
        <v>1</v>
      </c>
      <c r="G75" s="780">
        <v>3</v>
      </c>
      <c r="H75" s="781"/>
      <c r="I75" s="781"/>
      <c r="J75" s="782">
        <f>SUM(J71:J74)</f>
        <v>60.2</v>
      </c>
      <c r="K75" s="783">
        <f>SUM(K71:K74)</f>
        <v>23.1</v>
      </c>
    </row>
    <row r="76" spans="1:11" s="42" customFormat="1" ht="15" customHeight="1">
      <c r="A76" s="442"/>
      <c r="B76" s="443"/>
      <c r="C76" s="857" t="s">
        <v>376</v>
      </c>
      <c r="D76" s="858"/>
      <c r="E76" s="492"/>
      <c r="F76" s="444">
        <f>F75+F69+F63+F57+F49+F25</f>
        <v>13</v>
      </c>
      <c r="G76" s="444">
        <f>G75+G69+G63+G49+G57</f>
        <v>13</v>
      </c>
      <c r="H76" s="444">
        <f t="shared" ref="H76:K76" si="2">H75+H69+H63+H49+H57</f>
        <v>0</v>
      </c>
      <c r="I76" s="444">
        <f t="shared" si="2"/>
        <v>0</v>
      </c>
      <c r="J76" s="726">
        <f t="shared" si="2"/>
        <v>376.33000000000004</v>
      </c>
      <c r="K76" s="726">
        <f t="shared" si="2"/>
        <v>135.06</v>
      </c>
    </row>
    <row r="77" spans="1:11" ht="15" customHeight="1">
      <c r="A77" s="841" t="s">
        <v>377</v>
      </c>
      <c r="B77" s="771">
        <v>16</v>
      </c>
      <c r="C77" s="772" t="s">
        <v>21</v>
      </c>
      <c r="D77" s="773"/>
      <c r="E77" s="774"/>
      <c r="F77" s="774"/>
      <c r="G77" s="774"/>
      <c r="H77" s="774"/>
      <c r="I77" s="774"/>
      <c r="J77" s="775"/>
      <c r="K77" s="776"/>
    </row>
    <row r="78" spans="1:11" ht="15" customHeight="1">
      <c r="A78" s="842"/>
      <c r="B78" s="45"/>
      <c r="C78" s="46" t="s">
        <v>361</v>
      </c>
      <c r="D78" s="47" t="s">
        <v>2578</v>
      </c>
      <c r="E78" s="495"/>
      <c r="F78" s="48" t="s">
        <v>338</v>
      </c>
      <c r="G78" s="496"/>
      <c r="H78" s="496"/>
      <c r="I78" s="49" t="s">
        <v>356</v>
      </c>
      <c r="J78" s="724">
        <v>105.2</v>
      </c>
      <c r="K78" s="725">
        <v>52.6</v>
      </c>
    </row>
    <row r="79" spans="1:11" ht="15" customHeight="1">
      <c r="A79" s="842"/>
      <c r="B79" s="777"/>
      <c r="C79" s="778"/>
      <c r="D79" s="779"/>
      <c r="E79" s="780"/>
      <c r="F79" s="780">
        <v>1</v>
      </c>
      <c r="G79" s="780"/>
      <c r="H79" s="781"/>
      <c r="I79" s="781"/>
      <c r="J79" s="782">
        <f>SUM(J78)</f>
        <v>105.2</v>
      </c>
      <c r="K79" s="783">
        <f>SUM(K78)</f>
        <v>52.6</v>
      </c>
    </row>
    <row r="80" spans="1:11" ht="15" customHeight="1">
      <c r="A80" s="842"/>
      <c r="B80" s="771">
        <v>17</v>
      </c>
      <c r="C80" s="772" t="s">
        <v>22</v>
      </c>
      <c r="D80" s="773"/>
      <c r="E80" s="774"/>
      <c r="F80" s="774"/>
      <c r="G80" s="774"/>
      <c r="H80" s="774"/>
      <c r="I80" s="774"/>
      <c r="J80" s="775"/>
      <c r="K80" s="776"/>
    </row>
    <row r="81" spans="1:11" ht="15" customHeight="1">
      <c r="A81" s="842"/>
      <c r="B81" s="29"/>
      <c r="C81" s="30" t="s">
        <v>378</v>
      </c>
      <c r="D81" s="31" t="s">
        <v>2579</v>
      </c>
      <c r="E81" s="44"/>
      <c r="F81" s="491"/>
      <c r="G81" s="34" t="s">
        <v>338</v>
      </c>
      <c r="H81" s="44"/>
      <c r="I81" s="36"/>
      <c r="J81" s="721">
        <v>4.4800000000000004</v>
      </c>
      <c r="K81" s="722">
        <v>1.1200000000000001</v>
      </c>
    </row>
    <row r="82" spans="1:11" ht="15" customHeight="1">
      <c r="A82" s="842"/>
      <c r="B82" s="29"/>
      <c r="C82" s="30" t="s">
        <v>379</v>
      </c>
      <c r="D82" s="31" t="s">
        <v>2579</v>
      </c>
      <c r="E82" s="44"/>
      <c r="F82" s="491"/>
      <c r="G82" s="34" t="s">
        <v>338</v>
      </c>
      <c r="H82" s="44"/>
      <c r="I82" s="36"/>
      <c r="J82" s="721">
        <v>5.2</v>
      </c>
      <c r="K82" s="722">
        <v>1.3</v>
      </c>
    </row>
    <row r="83" spans="1:11" ht="15" customHeight="1">
      <c r="A83" s="842"/>
      <c r="B83" s="29"/>
      <c r="C83" s="30" t="s">
        <v>380</v>
      </c>
      <c r="D83" s="31" t="s">
        <v>2579</v>
      </c>
      <c r="E83" s="44"/>
      <c r="F83" s="491"/>
      <c r="G83" s="34" t="s">
        <v>338</v>
      </c>
      <c r="H83" s="44"/>
      <c r="I83" s="36"/>
      <c r="J83" s="721">
        <v>47.6</v>
      </c>
      <c r="K83" s="722">
        <v>4.4000000000000004</v>
      </c>
    </row>
    <row r="84" spans="1:11" ht="15" customHeight="1">
      <c r="A84" s="842"/>
      <c r="B84" s="29"/>
      <c r="C84" s="30" t="s">
        <v>381</v>
      </c>
      <c r="D84" s="31" t="s">
        <v>2579</v>
      </c>
      <c r="E84" s="44"/>
      <c r="F84" s="491"/>
      <c r="G84" s="34" t="s">
        <v>338</v>
      </c>
      <c r="H84" s="44"/>
      <c r="I84" s="36"/>
      <c r="J84" s="721">
        <v>4.53</v>
      </c>
      <c r="K84" s="722">
        <v>1.53</v>
      </c>
    </row>
    <row r="85" spans="1:11" ht="15" customHeight="1">
      <c r="A85" s="842"/>
      <c r="B85" s="777"/>
      <c r="C85" s="778"/>
      <c r="D85" s="779"/>
      <c r="E85" s="780"/>
      <c r="F85" s="780"/>
      <c r="G85" s="780">
        <v>4</v>
      </c>
      <c r="H85" s="781"/>
      <c r="I85" s="781"/>
      <c r="J85" s="782">
        <f>SUM(J81:J84)</f>
        <v>61.81</v>
      </c>
      <c r="K85" s="783">
        <f>SUM(K81:K84)</f>
        <v>8.35</v>
      </c>
    </row>
    <row r="86" spans="1:11" ht="15" customHeight="1">
      <c r="A86" s="842"/>
      <c r="B86" s="771">
        <v>18</v>
      </c>
      <c r="C86" s="772" t="s">
        <v>23</v>
      </c>
      <c r="D86" s="773"/>
      <c r="E86" s="774"/>
      <c r="F86" s="774"/>
      <c r="G86" s="774"/>
      <c r="H86" s="774"/>
      <c r="I86" s="774"/>
      <c r="J86" s="775"/>
      <c r="K86" s="776"/>
    </row>
    <row r="87" spans="1:11" ht="15" customHeight="1">
      <c r="A87" s="842"/>
      <c r="B87" s="29"/>
      <c r="C87" s="40" t="s">
        <v>380</v>
      </c>
      <c r="D87" s="31" t="s">
        <v>2580</v>
      </c>
      <c r="E87" s="44"/>
      <c r="F87" s="34" t="s">
        <v>338</v>
      </c>
      <c r="G87" s="491"/>
      <c r="H87" s="44"/>
      <c r="I87" s="36" t="s">
        <v>356</v>
      </c>
      <c r="J87" s="721">
        <v>25</v>
      </c>
      <c r="K87" s="722">
        <v>12.5</v>
      </c>
    </row>
    <row r="88" spans="1:11" ht="15" customHeight="1">
      <c r="A88" s="842"/>
      <c r="B88" s="29"/>
      <c r="C88" s="40" t="s">
        <v>382</v>
      </c>
      <c r="D88" s="31" t="s">
        <v>2581</v>
      </c>
      <c r="E88" s="44"/>
      <c r="F88" s="491"/>
      <c r="G88" s="34" t="s">
        <v>338</v>
      </c>
      <c r="H88" s="44"/>
      <c r="I88" s="36" t="s">
        <v>349</v>
      </c>
      <c r="J88" s="721">
        <v>4.43</v>
      </c>
      <c r="K88" s="722">
        <v>1.1000000000000001</v>
      </c>
    </row>
    <row r="89" spans="1:11" ht="15" customHeight="1">
      <c r="A89" s="842"/>
      <c r="B89" s="29"/>
      <c r="C89" s="40" t="s">
        <v>383</v>
      </c>
      <c r="D89" s="31" t="s">
        <v>2581</v>
      </c>
      <c r="E89" s="44"/>
      <c r="F89" s="491"/>
      <c r="G89" s="34" t="s">
        <v>338</v>
      </c>
      <c r="H89" s="44"/>
      <c r="I89" s="36" t="s">
        <v>349</v>
      </c>
      <c r="J89" s="721">
        <v>6.88</v>
      </c>
      <c r="K89" s="722">
        <v>1.72</v>
      </c>
    </row>
    <row r="90" spans="1:11" ht="15" customHeight="1">
      <c r="A90" s="842"/>
      <c r="B90" s="29"/>
      <c r="C90" s="40" t="s">
        <v>384</v>
      </c>
      <c r="D90" s="31" t="s">
        <v>2581</v>
      </c>
      <c r="E90" s="44"/>
      <c r="F90" s="491"/>
      <c r="G90" s="34" t="s">
        <v>338</v>
      </c>
      <c r="H90" s="44"/>
      <c r="I90" s="36" t="s">
        <v>349</v>
      </c>
      <c r="J90" s="721">
        <v>18.43</v>
      </c>
      <c r="K90" s="722">
        <v>4.5999999999999996</v>
      </c>
    </row>
    <row r="91" spans="1:11" ht="15" customHeight="1">
      <c r="A91" s="842"/>
      <c r="B91" s="777"/>
      <c r="C91" s="778"/>
      <c r="D91" s="779"/>
      <c r="E91" s="780"/>
      <c r="F91" s="780">
        <v>1</v>
      </c>
      <c r="G91" s="780">
        <v>3</v>
      </c>
      <c r="H91" s="781"/>
      <c r="I91" s="781"/>
      <c r="J91" s="782">
        <f>SUM(J87:J90)</f>
        <v>54.74</v>
      </c>
      <c r="K91" s="783">
        <f>SUM(K87:K90)</f>
        <v>19.920000000000002</v>
      </c>
    </row>
    <row r="92" spans="1:11" ht="15" customHeight="1">
      <c r="A92" s="842"/>
      <c r="B92" s="771">
        <v>19</v>
      </c>
      <c r="C92" s="772" t="s">
        <v>24</v>
      </c>
      <c r="D92" s="773"/>
      <c r="E92" s="774"/>
      <c r="F92" s="774"/>
      <c r="G92" s="774"/>
      <c r="H92" s="774"/>
      <c r="I92" s="774"/>
      <c r="J92" s="775"/>
      <c r="K92" s="776"/>
    </row>
    <row r="93" spans="1:11" ht="15" customHeight="1">
      <c r="A93" s="842"/>
      <c r="B93" s="29"/>
      <c r="C93" s="40" t="s">
        <v>385</v>
      </c>
      <c r="D93" s="31" t="s">
        <v>2582</v>
      </c>
      <c r="E93" s="44"/>
      <c r="F93" s="34" t="s">
        <v>338</v>
      </c>
      <c r="G93" s="44"/>
      <c r="H93" s="44"/>
      <c r="I93" s="36" t="s">
        <v>349</v>
      </c>
      <c r="J93" s="721">
        <v>6.48</v>
      </c>
      <c r="K93" s="722">
        <v>1.62</v>
      </c>
    </row>
    <row r="94" spans="1:11" ht="15" customHeight="1">
      <c r="A94" s="842"/>
      <c r="B94" s="777"/>
      <c r="C94" s="778"/>
      <c r="D94" s="779"/>
      <c r="E94" s="780"/>
      <c r="F94" s="780">
        <v>1</v>
      </c>
      <c r="G94" s="780"/>
      <c r="H94" s="781"/>
      <c r="I94" s="781"/>
      <c r="J94" s="782">
        <f>SUM(J93)</f>
        <v>6.48</v>
      </c>
      <c r="K94" s="783">
        <f>SUM(K93)</f>
        <v>1.62</v>
      </c>
    </row>
    <row r="95" spans="1:11" ht="15" customHeight="1">
      <c r="A95" s="842"/>
      <c r="B95" s="423">
        <v>20</v>
      </c>
      <c r="C95" s="424" t="s">
        <v>25</v>
      </c>
      <c r="D95" s="425"/>
      <c r="E95" s="416"/>
      <c r="F95" s="416"/>
      <c r="G95" s="416"/>
      <c r="H95" s="416"/>
      <c r="I95" s="416"/>
      <c r="J95" s="727"/>
      <c r="K95" s="728"/>
    </row>
    <row r="96" spans="1:11" ht="15" customHeight="1">
      <c r="A96" s="842"/>
      <c r="B96" s="29"/>
      <c r="C96" s="40" t="s">
        <v>361</v>
      </c>
      <c r="D96" s="31" t="s">
        <v>2583</v>
      </c>
      <c r="E96" s="44"/>
      <c r="F96" s="34" t="s">
        <v>338</v>
      </c>
      <c r="G96" s="44"/>
      <c r="H96" s="44"/>
      <c r="I96" s="36" t="s">
        <v>356</v>
      </c>
      <c r="J96" s="721">
        <v>120</v>
      </c>
      <c r="K96" s="722">
        <v>60</v>
      </c>
    </row>
    <row r="97" spans="1:11" ht="15" customHeight="1">
      <c r="A97" s="842"/>
      <c r="B97" s="777"/>
      <c r="C97" s="778"/>
      <c r="D97" s="779"/>
      <c r="E97" s="780"/>
      <c r="F97" s="780">
        <v>1</v>
      </c>
      <c r="G97" s="780"/>
      <c r="H97" s="781"/>
      <c r="I97" s="781"/>
      <c r="J97" s="782">
        <f>SUM(J96)</f>
        <v>120</v>
      </c>
      <c r="K97" s="783">
        <f>SUM(K96)</f>
        <v>60</v>
      </c>
    </row>
    <row r="98" spans="1:11" ht="15" customHeight="1">
      <c r="A98" s="411"/>
      <c r="B98" s="426"/>
      <c r="C98" s="843" t="s">
        <v>386</v>
      </c>
      <c r="D98" s="844"/>
      <c r="E98" s="497"/>
      <c r="F98" s="427">
        <f>F97+F94+F91+F85+F79</f>
        <v>4</v>
      </c>
      <c r="G98" s="427">
        <f t="shared" ref="G98:K98" si="3">G97+G94+G91+G85+G79</f>
        <v>7</v>
      </c>
      <c r="H98" s="427">
        <f t="shared" si="3"/>
        <v>0</v>
      </c>
      <c r="I98" s="427">
        <f t="shared" si="3"/>
        <v>0</v>
      </c>
      <c r="J98" s="729">
        <f t="shared" si="3"/>
        <v>348.23</v>
      </c>
      <c r="K98" s="729">
        <f t="shared" si="3"/>
        <v>142.48999999999998</v>
      </c>
    </row>
    <row r="99" spans="1:11" ht="15" customHeight="1">
      <c r="A99" s="841" t="s">
        <v>387</v>
      </c>
      <c r="B99" s="423">
        <v>21</v>
      </c>
      <c r="C99" s="424" t="s">
        <v>28</v>
      </c>
      <c r="D99" s="425"/>
      <c r="E99" s="416"/>
      <c r="F99" s="416"/>
      <c r="G99" s="416"/>
      <c r="H99" s="416"/>
      <c r="I99" s="416"/>
      <c r="J99" s="727"/>
      <c r="K99" s="728"/>
    </row>
    <row r="100" spans="1:11" ht="15" customHeight="1">
      <c r="A100" s="842"/>
      <c r="B100" s="29"/>
      <c r="C100" s="40" t="s">
        <v>380</v>
      </c>
      <c r="D100" s="31" t="s">
        <v>2584</v>
      </c>
      <c r="E100" s="44"/>
      <c r="F100" s="34" t="s">
        <v>338</v>
      </c>
      <c r="G100" s="44"/>
      <c r="H100" s="44"/>
      <c r="I100" s="36" t="s">
        <v>356</v>
      </c>
      <c r="J100" s="721">
        <v>36.200000000000003</v>
      </c>
      <c r="K100" s="722">
        <v>18.100000000000001</v>
      </c>
    </row>
    <row r="101" spans="1:11" ht="15" customHeight="1">
      <c r="A101" s="842"/>
      <c r="B101" s="777"/>
      <c r="C101" s="778"/>
      <c r="D101" s="779"/>
      <c r="E101" s="780"/>
      <c r="F101" s="780">
        <v>1</v>
      </c>
      <c r="G101" s="780"/>
      <c r="H101" s="781"/>
      <c r="I101" s="781"/>
      <c r="J101" s="782">
        <f>SUM(J100)</f>
        <v>36.200000000000003</v>
      </c>
      <c r="K101" s="783">
        <f>SUM(K100)</f>
        <v>18.100000000000001</v>
      </c>
    </row>
    <row r="102" spans="1:11" ht="15" customHeight="1">
      <c r="A102" s="842"/>
      <c r="B102" s="771">
        <v>22</v>
      </c>
      <c r="C102" s="772" t="s">
        <v>29</v>
      </c>
      <c r="D102" s="773"/>
      <c r="E102" s="774"/>
      <c r="F102" s="774"/>
      <c r="G102" s="774"/>
      <c r="H102" s="774"/>
      <c r="I102" s="774"/>
      <c r="J102" s="775"/>
      <c r="K102" s="776"/>
    </row>
    <row r="103" spans="1:11" ht="15" customHeight="1">
      <c r="A103" s="842"/>
      <c r="B103" s="29"/>
      <c r="C103" s="30" t="s">
        <v>380</v>
      </c>
      <c r="D103" s="31" t="s">
        <v>2585</v>
      </c>
      <c r="E103" s="44"/>
      <c r="F103" s="34"/>
      <c r="G103" s="34" t="s">
        <v>338</v>
      </c>
      <c r="H103" s="44"/>
      <c r="I103" s="36"/>
      <c r="J103" s="721">
        <v>32</v>
      </c>
      <c r="K103" s="722">
        <v>8</v>
      </c>
    </row>
    <row r="104" spans="1:11" ht="15" customHeight="1">
      <c r="A104" s="842"/>
      <c r="B104" s="29"/>
      <c r="C104" s="30" t="s">
        <v>388</v>
      </c>
      <c r="D104" s="31" t="s">
        <v>2586</v>
      </c>
      <c r="E104" s="428"/>
      <c r="F104" s="34"/>
      <c r="G104" s="34" t="s">
        <v>338</v>
      </c>
      <c r="H104" s="428"/>
      <c r="I104" s="428"/>
      <c r="J104" s="730">
        <v>18</v>
      </c>
      <c r="K104" s="731">
        <v>4.5</v>
      </c>
    </row>
    <row r="105" spans="1:11" ht="15" customHeight="1">
      <c r="A105" s="842"/>
      <c r="B105" s="29"/>
      <c r="C105" s="30" t="s">
        <v>389</v>
      </c>
      <c r="D105" s="31" t="s">
        <v>2587</v>
      </c>
      <c r="E105" s="44"/>
      <c r="F105" s="34"/>
      <c r="G105" s="34" t="s">
        <v>338</v>
      </c>
      <c r="H105" s="44"/>
      <c r="I105" s="36"/>
      <c r="J105" s="721">
        <v>12</v>
      </c>
      <c r="K105" s="722">
        <v>3</v>
      </c>
    </row>
    <row r="106" spans="1:11" ht="15" customHeight="1">
      <c r="A106" s="842"/>
      <c r="B106" s="29"/>
      <c r="C106" s="30" t="s">
        <v>390</v>
      </c>
      <c r="D106" s="31" t="s">
        <v>2587</v>
      </c>
      <c r="E106" s="44"/>
      <c r="F106" s="34"/>
      <c r="G106" s="34" t="s">
        <v>338</v>
      </c>
      <c r="H106" s="44"/>
      <c r="I106" s="36"/>
      <c r="J106" s="721">
        <v>14</v>
      </c>
      <c r="K106" s="722">
        <v>3.5</v>
      </c>
    </row>
    <row r="107" spans="1:11" ht="15" customHeight="1">
      <c r="A107" s="842"/>
      <c r="B107" s="29"/>
      <c r="C107" s="30" t="s">
        <v>391</v>
      </c>
      <c r="D107" s="31" t="s">
        <v>2587</v>
      </c>
      <c r="E107" s="44"/>
      <c r="F107" s="34"/>
      <c r="G107" s="34" t="s">
        <v>338</v>
      </c>
      <c r="H107" s="44"/>
      <c r="I107" s="36"/>
      <c r="J107" s="721">
        <v>18</v>
      </c>
      <c r="K107" s="722">
        <v>4.5</v>
      </c>
    </row>
    <row r="108" spans="1:11" ht="15" customHeight="1">
      <c r="A108" s="842"/>
      <c r="B108" s="29"/>
      <c r="C108" s="30" t="s">
        <v>392</v>
      </c>
      <c r="D108" s="31" t="s">
        <v>2587</v>
      </c>
      <c r="E108" s="44"/>
      <c r="F108" s="34"/>
      <c r="G108" s="34" t="s">
        <v>338</v>
      </c>
      <c r="H108" s="44"/>
      <c r="I108" s="36"/>
      <c r="J108" s="721">
        <v>20</v>
      </c>
      <c r="K108" s="722">
        <v>5</v>
      </c>
    </row>
    <row r="109" spans="1:11" ht="15" customHeight="1">
      <c r="A109" s="842"/>
      <c r="B109" s="29"/>
      <c r="C109" s="30" t="s">
        <v>393</v>
      </c>
      <c r="D109" s="31" t="s">
        <v>2587</v>
      </c>
      <c r="E109" s="44"/>
      <c r="F109" s="34"/>
      <c r="G109" s="34" t="s">
        <v>338</v>
      </c>
      <c r="H109" s="44"/>
      <c r="I109" s="36"/>
      <c r="J109" s="721">
        <v>10</v>
      </c>
      <c r="K109" s="722">
        <v>2.5</v>
      </c>
    </row>
    <row r="110" spans="1:11" ht="15" customHeight="1">
      <c r="A110" s="842"/>
      <c r="B110" s="777"/>
      <c r="C110" s="778"/>
      <c r="D110" s="779"/>
      <c r="E110" s="780"/>
      <c r="F110" s="780">
        <v>1</v>
      </c>
      <c r="G110" s="780">
        <v>7</v>
      </c>
      <c r="H110" s="781"/>
      <c r="I110" s="781"/>
      <c r="J110" s="782">
        <f>SUM(J103:J109)</f>
        <v>124</v>
      </c>
      <c r="K110" s="783">
        <f>SUM(K103:K109)</f>
        <v>31</v>
      </c>
    </row>
    <row r="111" spans="1:11" ht="15" customHeight="1">
      <c r="A111" s="842"/>
      <c r="B111" s="771">
        <v>23</v>
      </c>
      <c r="C111" s="772" t="s">
        <v>30</v>
      </c>
      <c r="D111" s="773"/>
      <c r="E111" s="774"/>
      <c r="F111" s="774"/>
      <c r="G111" s="774"/>
      <c r="H111" s="774"/>
      <c r="I111" s="774"/>
      <c r="J111" s="775"/>
      <c r="K111" s="776"/>
    </row>
    <row r="112" spans="1:11" ht="15" customHeight="1">
      <c r="A112" s="842"/>
      <c r="B112" s="29"/>
      <c r="C112" s="30" t="s">
        <v>380</v>
      </c>
      <c r="D112" s="31" t="s">
        <v>2588</v>
      </c>
      <c r="E112" s="44"/>
      <c r="F112" s="34" t="s">
        <v>338</v>
      </c>
      <c r="G112" s="44"/>
      <c r="H112" s="44"/>
      <c r="I112" s="36" t="s">
        <v>356</v>
      </c>
      <c r="J112" s="721">
        <v>22.8</v>
      </c>
      <c r="K112" s="722">
        <v>11.4</v>
      </c>
    </row>
    <row r="113" spans="1:11" ht="15" customHeight="1">
      <c r="A113" s="842"/>
      <c r="B113" s="29"/>
      <c r="C113" s="30" t="s">
        <v>394</v>
      </c>
      <c r="D113" s="31" t="s">
        <v>2589</v>
      </c>
      <c r="E113" s="44"/>
      <c r="F113" s="34" t="s">
        <v>338</v>
      </c>
      <c r="G113" s="491"/>
      <c r="H113" s="44"/>
      <c r="I113" s="36" t="s">
        <v>356</v>
      </c>
      <c r="J113" s="721">
        <v>57.6</v>
      </c>
      <c r="K113" s="722">
        <v>28.8</v>
      </c>
    </row>
    <row r="114" spans="1:11" ht="15" customHeight="1">
      <c r="A114" s="842"/>
      <c r="B114" s="29"/>
      <c r="C114" s="30" t="s">
        <v>395</v>
      </c>
      <c r="D114" s="40" t="s">
        <v>2590</v>
      </c>
      <c r="E114" s="36"/>
      <c r="F114" s="491"/>
      <c r="G114" s="34" t="s">
        <v>338</v>
      </c>
      <c r="H114" s="44"/>
      <c r="I114" s="36"/>
      <c r="J114" s="721">
        <v>16.5</v>
      </c>
      <c r="K114" s="722">
        <v>4.0999999999999996</v>
      </c>
    </row>
    <row r="115" spans="1:11" ht="15" customHeight="1">
      <c r="A115" s="842"/>
      <c r="B115" s="29"/>
      <c r="C115" s="30" t="s">
        <v>396</v>
      </c>
      <c r="D115" s="40" t="s">
        <v>2590</v>
      </c>
      <c r="E115" s="36"/>
      <c r="F115" s="491"/>
      <c r="G115" s="34" t="s">
        <v>338</v>
      </c>
      <c r="H115" s="44"/>
      <c r="I115" s="36"/>
      <c r="J115" s="721">
        <v>4.9000000000000004</v>
      </c>
      <c r="K115" s="722">
        <v>1.2</v>
      </c>
    </row>
    <row r="116" spans="1:11" ht="15" customHeight="1">
      <c r="A116" s="842"/>
      <c r="B116" s="777"/>
      <c r="C116" s="778"/>
      <c r="D116" s="779"/>
      <c r="E116" s="780"/>
      <c r="F116" s="780">
        <v>2</v>
      </c>
      <c r="G116" s="780">
        <v>2</v>
      </c>
      <c r="H116" s="781"/>
      <c r="I116" s="781"/>
      <c r="J116" s="782">
        <f>SUM(J112:J115)</f>
        <v>101.80000000000001</v>
      </c>
      <c r="K116" s="783">
        <f>SUM(K112:K115)</f>
        <v>45.500000000000007</v>
      </c>
    </row>
    <row r="117" spans="1:11" ht="15" customHeight="1">
      <c r="A117" s="842"/>
      <c r="B117" s="771">
        <v>24</v>
      </c>
      <c r="C117" s="772" t="s">
        <v>31</v>
      </c>
      <c r="D117" s="773"/>
      <c r="E117" s="774"/>
      <c r="F117" s="774"/>
      <c r="G117" s="774"/>
      <c r="H117" s="774"/>
      <c r="I117" s="774"/>
      <c r="J117" s="775"/>
      <c r="K117" s="776"/>
    </row>
    <row r="118" spans="1:11" ht="15" customHeight="1">
      <c r="A118" s="842"/>
      <c r="B118" s="29"/>
      <c r="C118" s="30" t="s">
        <v>397</v>
      </c>
      <c r="D118" s="40" t="s">
        <v>2591</v>
      </c>
      <c r="E118" s="36"/>
      <c r="F118" s="34" t="s">
        <v>338</v>
      </c>
      <c r="G118" s="34"/>
      <c r="H118" s="44"/>
      <c r="I118" s="36" t="s">
        <v>356</v>
      </c>
      <c r="J118" s="721">
        <v>48.8</v>
      </c>
      <c r="K118" s="731">
        <v>29.4</v>
      </c>
    </row>
    <row r="119" spans="1:11" ht="15" customHeight="1">
      <c r="A119" s="842"/>
      <c r="B119" s="29"/>
      <c r="C119" s="30" t="s">
        <v>398</v>
      </c>
      <c r="D119" s="40" t="s">
        <v>2591</v>
      </c>
      <c r="E119" s="44"/>
      <c r="F119" s="34" t="s">
        <v>338</v>
      </c>
      <c r="G119" s="491"/>
      <c r="H119" s="44"/>
      <c r="I119" s="36" t="s">
        <v>349</v>
      </c>
      <c r="J119" s="721">
        <v>18.3</v>
      </c>
      <c r="K119" s="731">
        <v>4.57</v>
      </c>
    </row>
    <row r="120" spans="1:11" ht="15" customHeight="1">
      <c r="A120" s="841"/>
      <c r="B120" s="29"/>
      <c r="C120" s="30" t="s">
        <v>399</v>
      </c>
      <c r="D120" s="40" t="s">
        <v>2592</v>
      </c>
      <c r="E120" s="44"/>
      <c r="F120" s="491"/>
      <c r="G120" s="34" t="s">
        <v>338</v>
      </c>
      <c r="H120" s="44"/>
      <c r="I120" s="36"/>
      <c r="J120" s="721">
        <v>9.6</v>
      </c>
      <c r="K120" s="731">
        <v>0.74</v>
      </c>
    </row>
    <row r="121" spans="1:11" ht="15" customHeight="1">
      <c r="A121" s="842"/>
      <c r="B121" s="29"/>
      <c r="C121" s="30" t="s">
        <v>400</v>
      </c>
      <c r="D121" s="40" t="s">
        <v>2592</v>
      </c>
      <c r="E121" s="44"/>
      <c r="F121" s="491"/>
      <c r="G121" s="34" t="s">
        <v>338</v>
      </c>
      <c r="H121" s="44"/>
      <c r="I121" s="36"/>
      <c r="J121" s="721">
        <v>11</v>
      </c>
      <c r="K121" s="731">
        <v>2.5</v>
      </c>
    </row>
    <row r="122" spans="1:11" ht="15" customHeight="1">
      <c r="A122" s="842"/>
      <c r="B122" s="777"/>
      <c r="C122" s="778"/>
      <c r="D122" s="779"/>
      <c r="E122" s="780"/>
      <c r="F122" s="780">
        <v>2</v>
      </c>
      <c r="G122" s="780">
        <v>2</v>
      </c>
      <c r="H122" s="781"/>
      <c r="I122" s="781"/>
      <c r="J122" s="782">
        <f>SUM(J118:J121)</f>
        <v>87.699999999999989</v>
      </c>
      <c r="K122" s="783">
        <f>SUM(K118:K121)</f>
        <v>37.21</v>
      </c>
    </row>
    <row r="123" spans="1:11" ht="15" customHeight="1">
      <c r="A123" s="842"/>
      <c r="B123" s="771">
        <v>25</v>
      </c>
      <c r="C123" s="772" t="s">
        <v>32</v>
      </c>
      <c r="D123" s="773"/>
      <c r="E123" s="774"/>
      <c r="F123" s="774"/>
      <c r="G123" s="774"/>
      <c r="H123" s="774"/>
      <c r="I123" s="774"/>
      <c r="J123" s="775"/>
      <c r="K123" s="776"/>
    </row>
    <row r="124" spans="1:11" ht="15" customHeight="1">
      <c r="A124" s="842"/>
      <c r="B124" s="29"/>
      <c r="C124" s="30" t="s">
        <v>401</v>
      </c>
      <c r="D124" s="40" t="s">
        <v>2593</v>
      </c>
      <c r="E124" s="44"/>
      <c r="F124" s="34"/>
      <c r="G124" s="491" t="s">
        <v>338</v>
      </c>
      <c r="H124" s="44"/>
      <c r="I124" s="36"/>
      <c r="J124" s="721">
        <v>11.6</v>
      </c>
      <c r="K124" s="731">
        <v>2.9</v>
      </c>
    </row>
    <row r="125" spans="1:11" ht="15" customHeight="1">
      <c r="A125" s="842"/>
      <c r="B125" s="777"/>
      <c r="C125" s="778"/>
      <c r="D125" s="779"/>
      <c r="E125" s="780"/>
      <c r="F125" s="780"/>
      <c r="G125" s="780">
        <v>1</v>
      </c>
      <c r="H125" s="781"/>
      <c r="I125" s="781"/>
      <c r="J125" s="782">
        <f>SUM(J124)</f>
        <v>11.6</v>
      </c>
      <c r="K125" s="783">
        <f>SUM(K124)</f>
        <v>2.9</v>
      </c>
    </row>
    <row r="126" spans="1:11" s="50" customFormat="1" ht="15" customHeight="1">
      <c r="A126" s="411"/>
      <c r="B126" s="412"/>
      <c r="C126" s="839" t="s">
        <v>402</v>
      </c>
      <c r="D126" s="840"/>
      <c r="E126" s="498"/>
      <c r="F126" s="413">
        <f>F125+F122+F116+F110+F101</f>
        <v>6</v>
      </c>
      <c r="G126" s="413">
        <f t="shared" ref="G126:K126" si="4">G125+G122+G116+G110+G101</f>
        <v>12</v>
      </c>
      <c r="H126" s="413">
        <f t="shared" si="4"/>
        <v>0</v>
      </c>
      <c r="I126" s="413">
        <f t="shared" si="4"/>
        <v>0</v>
      </c>
      <c r="J126" s="715">
        <f t="shared" si="4"/>
        <v>361.3</v>
      </c>
      <c r="K126" s="715">
        <f t="shared" si="4"/>
        <v>134.71</v>
      </c>
    </row>
    <row r="127" spans="1:11" ht="15" customHeight="1">
      <c r="A127" s="849" t="s">
        <v>403</v>
      </c>
      <c r="B127" s="771">
        <v>26</v>
      </c>
      <c r="C127" s="772" t="s">
        <v>35</v>
      </c>
      <c r="D127" s="773"/>
      <c r="E127" s="774"/>
      <c r="F127" s="774"/>
      <c r="G127" s="774"/>
      <c r="H127" s="774"/>
      <c r="I127" s="774"/>
      <c r="J127" s="775"/>
      <c r="K127" s="776"/>
    </row>
    <row r="128" spans="1:11" ht="15" customHeight="1">
      <c r="A128" s="850"/>
      <c r="B128" s="29"/>
      <c r="C128" s="30" t="s">
        <v>404</v>
      </c>
      <c r="D128" s="40" t="s">
        <v>2594</v>
      </c>
      <c r="E128" s="36"/>
      <c r="F128" s="34" t="s">
        <v>338</v>
      </c>
      <c r="G128" s="34"/>
      <c r="H128" s="44"/>
      <c r="I128" s="36" t="s">
        <v>356</v>
      </c>
      <c r="J128" s="721">
        <v>18.079999999999998</v>
      </c>
      <c r="K128" s="731">
        <v>9.49</v>
      </c>
    </row>
    <row r="129" spans="1:11" ht="15" customHeight="1">
      <c r="A129" s="850"/>
      <c r="B129" s="29"/>
      <c r="C129" s="30" t="s">
        <v>405</v>
      </c>
      <c r="D129" s="40" t="s">
        <v>2594</v>
      </c>
      <c r="E129" s="44"/>
      <c r="F129" s="34" t="s">
        <v>338</v>
      </c>
      <c r="G129" s="491"/>
      <c r="H129" s="44"/>
      <c r="I129" s="36" t="s">
        <v>356</v>
      </c>
      <c r="J129" s="721">
        <v>41.32</v>
      </c>
      <c r="K129" s="731">
        <v>20.66</v>
      </c>
    </row>
    <row r="130" spans="1:11" ht="15" customHeight="1">
      <c r="A130" s="850"/>
      <c r="B130" s="29"/>
      <c r="C130" s="30" t="s">
        <v>406</v>
      </c>
      <c r="D130" s="40" t="s">
        <v>2594</v>
      </c>
      <c r="E130" s="44"/>
      <c r="F130" s="491" t="s">
        <v>338</v>
      </c>
      <c r="G130" s="34"/>
      <c r="H130" s="44"/>
      <c r="I130" s="36" t="s">
        <v>356</v>
      </c>
      <c r="J130" s="721">
        <v>18</v>
      </c>
      <c r="K130" s="731">
        <v>9</v>
      </c>
    </row>
    <row r="131" spans="1:11" ht="15" customHeight="1">
      <c r="A131" s="850"/>
      <c r="B131" s="777"/>
      <c r="C131" s="778"/>
      <c r="D131" s="779"/>
      <c r="E131" s="780"/>
      <c r="F131" s="780">
        <v>3</v>
      </c>
      <c r="G131" s="780"/>
      <c r="H131" s="781"/>
      <c r="I131" s="781"/>
      <c r="J131" s="782">
        <f>SUM(J128:J130)</f>
        <v>77.400000000000006</v>
      </c>
      <c r="K131" s="783">
        <f>SUM(K128:K130)</f>
        <v>39.15</v>
      </c>
    </row>
    <row r="132" spans="1:11" ht="15" customHeight="1">
      <c r="A132" s="850"/>
      <c r="B132" s="771">
        <v>27</v>
      </c>
      <c r="C132" s="772" t="s">
        <v>36</v>
      </c>
      <c r="D132" s="773"/>
      <c r="E132" s="774"/>
      <c r="F132" s="774"/>
      <c r="G132" s="774"/>
      <c r="H132" s="774"/>
      <c r="I132" s="774"/>
      <c r="J132" s="775"/>
      <c r="K132" s="776"/>
    </row>
    <row r="133" spans="1:11" ht="15" customHeight="1">
      <c r="A133" s="850"/>
      <c r="B133" s="418"/>
      <c r="C133" s="417" t="s">
        <v>380</v>
      </c>
      <c r="D133" s="43" t="s">
        <v>2595</v>
      </c>
      <c r="E133" s="500"/>
      <c r="F133" s="419" t="s">
        <v>338</v>
      </c>
      <c r="G133" s="500"/>
      <c r="H133" s="500"/>
      <c r="I133" s="4" t="s">
        <v>356</v>
      </c>
      <c r="J133" s="732">
        <v>12</v>
      </c>
      <c r="K133" s="733">
        <v>6.03</v>
      </c>
    </row>
    <row r="134" spans="1:11" ht="15" customHeight="1">
      <c r="A134" s="850"/>
      <c r="B134" s="777"/>
      <c r="C134" s="778"/>
      <c r="D134" s="779"/>
      <c r="E134" s="780"/>
      <c r="F134" s="780">
        <v>1</v>
      </c>
      <c r="G134" s="780"/>
      <c r="H134" s="781"/>
      <c r="I134" s="781"/>
      <c r="J134" s="782">
        <f>SUM(J133)</f>
        <v>12</v>
      </c>
      <c r="K134" s="783">
        <f>SUM(K133)</f>
        <v>6.03</v>
      </c>
    </row>
    <row r="135" spans="1:11" ht="15" customHeight="1">
      <c r="A135" s="850"/>
      <c r="B135" s="771">
        <v>28</v>
      </c>
      <c r="C135" s="772" t="s">
        <v>37</v>
      </c>
      <c r="D135" s="773"/>
      <c r="E135" s="774"/>
      <c r="F135" s="774"/>
      <c r="G135" s="774"/>
      <c r="H135" s="774"/>
      <c r="I135" s="774"/>
      <c r="J135" s="775"/>
      <c r="K135" s="776"/>
    </row>
    <row r="136" spans="1:11" ht="15" customHeight="1">
      <c r="A136" s="850"/>
      <c r="B136" s="29"/>
      <c r="C136" s="30" t="s">
        <v>380</v>
      </c>
      <c r="D136" s="40" t="s">
        <v>2596</v>
      </c>
      <c r="E136" s="36"/>
      <c r="F136" s="34" t="s">
        <v>338</v>
      </c>
      <c r="G136" s="34"/>
      <c r="H136" s="44"/>
      <c r="I136" s="36" t="s">
        <v>356</v>
      </c>
      <c r="J136" s="721">
        <v>62.51</v>
      </c>
      <c r="K136" s="731">
        <v>31.26</v>
      </c>
    </row>
    <row r="137" spans="1:11" ht="15" customHeight="1">
      <c r="A137" s="850"/>
      <c r="B137" s="777"/>
      <c r="C137" s="778"/>
      <c r="D137" s="779"/>
      <c r="E137" s="780"/>
      <c r="F137" s="780">
        <v>1</v>
      </c>
      <c r="G137" s="780"/>
      <c r="H137" s="781"/>
      <c r="I137" s="781"/>
      <c r="J137" s="782">
        <f>SUM(J136)</f>
        <v>62.51</v>
      </c>
      <c r="K137" s="783">
        <f>SUM(K136)</f>
        <v>31.26</v>
      </c>
    </row>
    <row r="138" spans="1:11" ht="15" customHeight="1">
      <c r="A138" s="850"/>
      <c r="B138" s="771">
        <v>29</v>
      </c>
      <c r="C138" s="772" t="s">
        <v>2544</v>
      </c>
      <c r="D138" s="773"/>
      <c r="E138" s="774"/>
      <c r="F138" s="774"/>
      <c r="G138" s="774"/>
      <c r="H138" s="774"/>
      <c r="I138" s="774"/>
      <c r="J138" s="775"/>
      <c r="K138" s="776"/>
    </row>
    <row r="139" spans="1:11" ht="15" customHeight="1">
      <c r="A139" s="850"/>
      <c r="B139" s="29"/>
      <c r="C139" s="30" t="s">
        <v>2545</v>
      </c>
      <c r="D139" s="40" t="s">
        <v>2597</v>
      </c>
      <c r="E139" s="36"/>
      <c r="F139" s="34"/>
      <c r="G139" s="34" t="s">
        <v>338</v>
      </c>
      <c r="H139" s="44"/>
      <c r="I139" s="4" t="s">
        <v>349</v>
      </c>
      <c r="J139" s="732">
        <v>24</v>
      </c>
      <c r="K139" s="733">
        <v>6</v>
      </c>
    </row>
    <row r="140" spans="1:11" ht="15" customHeight="1">
      <c r="A140" s="850"/>
      <c r="B140" s="777"/>
      <c r="C140" s="778"/>
      <c r="D140" s="779"/>
      <c r="E140" s="780"/>
      <c r="F140" s="780"/>
      <c r="G140" s="780">
        <v>1</v>
      </c>
      <c r="H140" s="781"/>
      <c r="I140" s="781"/>
      <c r="J140" s="782">
        <f>SUM(J139)</f>
        <v>24</v>
      </c>
      <c r="K140" s="783">
        <f>SUM(K139)</f>
        <v>6</v>
      </c>
    </row>
    <row r="141" spans="1:11" ht="15" customHeight="1">
      <c r="A141" s="850"/>
      <c r="B141" s="771">
        <v>30</v>
      </c>
      <c r="C141" s="772" t="s">
        <v>38</v>
      </c>
      <c r="D141" s="773"/>
      <c r="E141" s="774"/>
      <c r="F141" s="774"/>
      <c r="G141" s="774"/>
      <c r="H141" s="774"/>
      <c r="I141" s="774"/>
      <c r="J141" s="775"/>
      <c r="K141" s="776"/>
    </row>
    <row r="142" spans="1:11" ht="15" customHeight="1">
      <c r="A142" s="850"/>
      <c r="B142" s="29"/>
      <c r="C142" s="30" t="s">
        <v>407</v>
      </c>
      <c r="D142" s="40" t="s">
        <v>39</v>
      </c>
      <c r="E142" s="36"/>
      <c r="F142" s="34"/>
      <c r="G142" s="34"/>
      <c r="H142" s="44"/>
      <c r="I142" s="36" t="s">
        <v>356</v>
      </c>
      <c r="J142" s="721"/>
      <c r="K142" s="731"/>
    </row>
    <row r="143" spans="1:11" ht="15" customHeight="1">
      <c r="A143" s="751"/>
      <c r="B143" s="777"/>
      <c r="C143" s="778"/>
      <c r="D143" s="779"/>
      <c r="E143" s="780"/>
      <c r="F143" s="780"/>
      <c r="G143" s="780"/>
      <c r="H143" s="781"/>
      <c r="I143" s="781"/>
      <c r="J143" s="782"/>
      <c r="K143" s="783"/>
    </row>
    <row r="144" spans="1:11" ht="15" customHeight="1">
      <c r="A144" s="411"/>
      <c r="B144" s="412"/>
      <c r="C144" s="839" t="s">
        <v>403</v>
      </c>
      <c r="D144" s="840"/>
      <c r="E144" s="498">
        <f>E137+E134+E131</f>
        <v>0</v>
      </c>
      <c r="F144" s="413">
        <f>F137+F134+F131+F140+F143</f>
        <v>5</v>
      </c>
      <c r="G144" s="413">
        <f>G137+G134+G131+G140+G143</f>
        <v>1</v>
      </c>
      <c r="H144" s="413">
        <f>H137+H134+H131</f>
        <v>0</v>
      </c>
      <c r="I144" s="413">
        <f>I137+I134+I131</f>
        <v>0</v>
      </c>
      <c r="J144" s="715">
        <f>J137+J134+J131+J140+J143</f>
        <v>175.91</v>
      </c>
      <c r="K144" s="715">
        <f>K137+K134+K131+K140+K143</f>
        <v>82.44</v>
      </c>
    </row>
    <row r="145" spans="1:24" s="56" customFormat="1" ht="15" customHeight="1">
      <c r="A145" s="438"/>
      <c r="B145" s="439"/>
      <c r="C145" s="440"/>
      <c r="D145" s="440"/>
      <c r="E145" s="493"/>
      <c r="F145" s="441"/>
      <c r="G145" s="441"/>
      <c r="H145" s="441"/>
      <c r="I145" s="441"/>
      <c r="J145" s="734"/>
      <c r="K145" s="734"/>
    </row>
    <row r="146" spans="1:24" s="56" customFormat="1" ht="15" customHeight="1">
      <c r="A146" s="438"/>
      <c r="B146" s="439"/>
      <c r="C146" s="440"/>
      <c r="D146" s="440"/>
      <c r="E146" s="493"/>
      <c r="F146" s="441"/>
      <c r="G146" s="441"/>
      <c r="H146" s="441"/>
      <c r="I146" s="441"/>
      <c r="J146" s="734"/>
      <c r="K146" s="734"/>
    </row>
    <row r="147" spans="1:24" s="56" customFormat="1" ht="15" customHeight="1">
      <c r="A147" s="434"/>
      <c r="B147" s="435"/>
      <c r="C147" s="436"/>
      <c r="D147" s="436"/>
      <c r="E147" s="494"/>
      <c r="F147" s="437"/>
      <c r="G147" s="437"/>
      <c r="H147" s="437"/>
      <c r="I147" s="437"/>
      <c r="J147" s="735"/>
      <c r="K147" s="735"/>
    </row>
    <row r="148" spans="1:24" s="56" customFormat="1" ht="15" customHeight="1">
      <c r="A148" s="438"/>
      <c r="B148" s="439"/>
      <c r="C148" s="440"/>
      <c r="D148" s="440"/>
      <c r="E148" s="493"/>
      <c r="F148" s="441"/>
      <c r="G148" s="441"/>
      <c r="H148" s="441"/>
      <c r="I148" s="441"/>
      <c r="J148" s="734"/>
      <c r="K148" s="734"/>
    </row>
    <row r="149" spans="1:24" ht="15" customHeight="1">
      <c r="A149" s="834" t="s">
        <v>408</v>
      </c>
      <c r="B149" s="771">
        <v>31</v>
      </c>
      <c r="C149" s="772" t="s">
        <v>42</v>
      </c>
      <c r="D149" s="773"/>
      <c r="E149" s="774"/>
      <c r="F149" s="774"/>
      <c r="G149" s="774"/>
      <c r="H149" s="774"/>
      <c r="I149" s="774"/>
      <c r="J149" s="775"/>
      <c r="K149" s="77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</row>
    <row r="150" spans="1:24" ht="15" customHeight="1">
      <c r="A150" s="835"/>
      <c r="B150" s="553"/>
      <c r="C150" s="30" t="s">
        <v>2264</v>
      </c>
      <c r="D150" s="40" t="s">
        <v>2399</v>
      </c>
      <c r="E150" s="36"/>
      <c r="F150" s="34" t="s">
        <v>338</v>
      </c>
      <c r="G150" s="34"/>
      <c r="H150" s="44"/>
      <c r="I150" s="4" t="s">
        <v>356</v>
      </c>
      <c r="J150" s="732">
        <v>20.48</v>
      </c>
      <c r="K150" s="733">
        <v>3.08</v>
      </c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</row>
    <row r="151" spans="1:24" ht="15" customHeight="1">
      <c r="A151" s="835"/>
      <c r="B151" s="777"/>
      <c r="C151" s="778"/>
      <c r="D151" s="779"/>
      <c r="E151" s="780"/>
      <c r="F151" s="780">
        <v>1</v>
      </c>
      <c r="G151" s="780"/>
      <c r="H151" s="781"/>
      <c r="I151" s="781"/>
      <c r="J151" s="782">
        <f>SUM(J150)</f>
        <v>20.48</v>
      </c>
      <c r="K151" s="783">
        <f>SUM(K150)</f>
        <v>3.08</v>
      </c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</row>
    <row r="152" spans="1:24" ht="15" customHeight="1">
      <c r="A152" s="835"/>
      <c r="B152" s="771">
        <v>32</v>
      </c>
      <c r="C152" s="772" t="s">
        <v>43</v>
      </c>
      <c r="D152" s="773"/>
      <c r="E152" s="774"/>
      <c r="F152" s="774"/>
      <c r="G152" s="774"/>
      <c r="H152" s="774"/>
      <c r="I152" s="774"/>
      <c r="J152" s="775"/>
      <c r="K152" s="776"/>
    </row>
    <row r="153" spans="1:24" ht="15" customHeight="1">
      <c r="A153" s="835"/>
      <c r="B153" s="15"/>
      <c r="C153" s="5" t="s">
        <v>409</v>
      </c>
      <c r="D153" s="43" t="s">
        <v>44</v>
      </c>
      <c r="E153" s="44"/>
      <c r="F153" s="44"/>
      <c r="G153" s="44"/>
      <c r="H153" s="44"/>
      <c r="I153" s="44"/>
      <c r="J153" s="719"/>
      <c r="K153" s="720"/>
    </row>
    <row r="154" spans="1:24" ht="15" customHeight="1">
      <c r="A154" s="835"/>
      <c r="B154" s="777"/>
      <c r="C154" s="778"/>
      <c r="D154" s="779"/>
      <c r="E154" s="780"/>
      <c r="F154" s="780"/>
      <c r="G154" s="780"/>
      <c r="H154" s="781"/>
      <c r="I154" s="781"/>
      <c r="J154" s="782"/>
      <c r="K154" s="783"/>
    </row>
    <row r="155" spans="1:24" ht="15" customHeight="1">
      <c r="A155" s="835"/>
      <c r="B155" s="771">
        <v>33</v>
      </c>
      <c r="C155" s="772" t="s">
        <v>45</v>
      </c>
      <c r="D155" s="773" t="s">
        <v>46</v>
      </c>
      <c r="E155" s="774"/>
      <c r="F155" s="774"/>
      <c r="G155" s="774"/>
      <c r="H155" s="774"/>
      <c r="I155" s="774"/>
      <c r="J155" s="775"/>
      <c r="K155" s="776"/>
    </row>
    <row r="156" spans="1:24" ht="15" customHeight="1">
      <c r="A156" s="835"/>
      <c r="B156" s="29"/>
      <c r="C156" s="5" t="s">
        <v>410</v>
      </c>
      <c r="D156" s="43" t="s">
        <v>411</v>
      </c>
      <c r="E156" s="44"/>
      <c r="F156" s="44"/>
      <c r="G156" s="34" t="s">
        <v>338</v>
      </c>
      <c r="H156" s="44"/>
      <c r="I156" s="44"/>
      <c r="J156" s="721">
        <v>10</v>
      </c>
      <c r="K156" s="722">
        <v>2.5</v>
      </c>
    </row>
    <row r="157" spans="1:24" ht="15" customHeight="1">
      <c r="A157" s="835"/>
      <c r="B157" s="29"/>
      <c r="C157" s="5" t="s">
        <v>412</v>
      </c>
      <c r="D157" s="43" t="s">
        <v>413</v>
      </c>
      <c r="E157" s="44"/>
      <c r="F157" s="44"/>
      <c r="G157" s="34" t="s">
        <v>338</v>
      </c>
      <c r="H157" s="44"/>
      <c r="I157" s="44"/>
      <c r="J157" s="721">
        <v>8</v>
      </c>
      <c r="K157" s="722">
        <v>2</v>
      </c>
    </row>
    <row r="158" spans="1:24" ht="15" customHeight="1">
      <c r="A158" s="835"/>
      <c r="B158" s="29"/>
      <c r="C158" s="5" t="s">
        <v>414</v>
      </c>
      <c r="D158" s="43" t="s">
        <v>415</v>
      </c>
      <c r="E158" s="44"/>
      <c r="F158" s="44"/>
      <c r="G158" s="34" t="s">
        <v>338</v>
      </c>
      <c r="H158" s="44"/>
      <c r="I158" s="44"/>
      <c r="J158" s="721">
        <v>8</v>
      </c>
      <c r="K158" s="722">
        <v>2</v>
      </c>
    </row>
    <row r="159" spans="1:24" ht="15" customHeight="1">
      <c r="A159" s="835"/>
      <c r="B159" s="45"/>
      <c r="C159" s="414" t="s">
        <v>406</v>
      </c>
      <c r="D159" s="47" t="s">
        <v>416</v>
      </c>
      <c r="E159" s="496"/>
      <c r="F159" s="496"/>
      <c r="G159" s="48" t="s">
        <v>338</v>
      </c>
      <c r="H159" s="496"/>
      <c r="I159" s="496"/>
      <c r="J159" s="724">
        <v>10</v>
      </c>
      <c r="K159" s="725">
        <v>2.5</v>
      </c>
    </row>
    <row r="160" spans="1:24" ht="15" customHeight="1">
      <c r="A160" s="835"/>
      <c r="B160" s="777"/>
      <c r="C160" s="778"/>
      <c r="D160" s="779"/>
      <c r="E160" s="780"/>
      <c r="F160" s="780"/>
      <c r="G160" s="780">
        <v>4</v>
      </c>
      <c r="H160" s="781"/>
      <c r="I160" s="781"/>
      <c r="J160" s="782">
        <f>SUM(J156:J159)</f>
        <v>36</v>
      </c>
      <c r="K160" s="783">
        <f>SUM(K156:K159)</f>
        <v>9</v>
      </c>
    </row>
    <row r="161" spans="1:11" ht="15" customHeight="1">
      <c r="A161" s="835"/>
      <c r="B161" s="771">
        <v>34</v>
      </c>
      <c r="C161" s="772" t="s">
        <v>47</v>
      </c>
      <c r="D161" s="773" t="s">
        <v>48</v>
      </c>
      <c r="E161" s="774"/>
      <c r="F161" s="774"/>
      <c r="G161" s="774"/>
      <c r="H161" s="774"/>
      <c r="I161" s="774"/>
      <c r="J161" s="775"/>
      <c r="K161" s="776"/>
    </row>
    <row r="162" spans="1:11" ht="15" customHeight="1">
      <c r="A162" s="835"/>
      <c r="B162" s="29"/>
      <c r="C162" s="5" t="s">
        <v>380</v>
      </c>
      <c r="D162" s="43" t="s">
        <v>417</v>
      </c>
      <c r="E162" s="44"/>
      <c r="F162" s="44"/>
      <c r="G162" s="34" t="s">
        <v>338</v>
      </c>
      <c r="H162" s="44"/>
      <c r="I162" s="44"/>
      <c r="J162" s="721">
        <v>16</v>
      </c>
      <c r="K162" s="722">
        <v>4</v>
      </c>
    </row>
    <row r="163" spans="1:11" ht="15" customHeight="1">
      <c r="A163" s="835"/>
      <c r="B163" s="29"/>
      <c r="C163" s="5" t="s">
        <v>418</v>
      </c>
      <c r="D163" s="43" t="s">
        <v>419</v>
      </c>
      <c r="E163" s="44"/>
      <c r="F163" s="44"/>
      <c r="G163" s="34" t="s">
        <v>338</v>
      </c>
      <c r="H163" s="44"/>
      <c r="I163" s="44"/>
      <c r="J163" s="721">
        <v>160</v>
      </c>
      <c r="K163" s="722">
        <v>15</v>
      </c>
    </row>
    <row r="164" spans="1:11" ht="15" customHeight="1">
      <c r="A164" s="835"/>
      <c r="B164" s="29"/>
      <c r="C164" s="5" t="s">
        <v>420</v>
      </c>
      <c r="D164" s="43" t="s">
        <v>421</v>
      </c>
      <c r="E164" s="44"/>
      <c r="F164" s="44"/>
      <c r="G164" s="34" t="s">
        <v>338</v>
      </c>
      <c r="H164" s="44"/>
      <c r="I164" s="44"/>
      <c r="J164" s="721">
        <v>30</v>
      </c>
      <c r="K164" s="722">
        <v>7.5</v>
      </c>
    </row>
    <row r="165" spans="1:11" ht="15" customHeight="1">
      <c r="A165" s="835"/>
      <c r="B165" s="29"/>
      <c r="C165" s="5" t="s">
        <v>422</v>
      </c>
      <c r="D165" s="43" t="s">
        <v>423</v>
      </c>
      <c r="E165" s="44"/>
      <c r="F165" s="44"/>
      <c r="G165" s="34" t="s">
        <v>338</v>
      </c>
      <c r="H165" s="44"/>
      <c r="I165" s="44"/>
      <c r="J165" s="721">
        <v>35</v>
      </c>
      <c r="K165" s="722">
        <v>8.75</v>
      </c>
    </row>
    <row r="166" spans="1:11" ht="15" customHeight="1">
      <c r="A166" s="835"/>
      <c r="B166" s="29"/>
      <c r="C166" s="5" t="s">
        <v>424</v>
      </c>
      <c r="D166" s="43" t="s">
        <v>425</v>
      </c>
      <c r="E166" s="44"/>
      <c r="F166" s="44"/>
      <c r="G166" s="34" t="s">
        <v>338</v>
      </c>
      <c r="H166" s="44"/>
      <c r="I166" s="44"/>
      <c r="J166" s="721">
        <v>20</v>
      </c>
      <c r="K166" s="722">
        <v>5</v>
      </c>
    </row>
    <row r="167" spans="1:11" ht="15" customHeight="1">
      <c r="A167" s="835"/>
      <c r="B167" s="29"/>
      <c r="C167" s="5" t="s">
        <v>426</v>
      </c>
      <c r="D167" s="43" t="s">
        <v>427</v>
      </c>
      <c r="E167" s="44"/>
      <c r="F167" s="44"/>
      <c r="G167" s="34" t="s">
        <v>338</v>
      </c>
      <c r="H167" s="44"/>
      <c r="I167" s="44"/>
      <c r="J167" s="721">
        <v>2.5099999999999998</v>
      </c>
      <c r="K167" s="722">
        <v>6.25</v>
      </c>
    </row>
    <row r="168" spans="1:11" ht="15" customHeight="1">
      <c r="A168" s="835"/>
      <c r="B168" s="29"/>
      <c r="C168" s="5" t="s">
        <v>428</v>
      </c>
      <c r="D168" s="43" t="s">
        <v>429</v>
      </c>
      <c r="E168" s="44"/>
      <c r="F168" s="44"/>
      <c r="G168" s="34" t="s">
        <v>338</v>
      </c>
      <c r="H168" s="44"/>
      <c r="I168" s="44"/>
      <c r="J168" s="721">
        <v>15</v>
      </c>
      <c r="K168" s="722">
        <v>3.75</v>
      </c>
    </row>
    <row r="169" spans="1:11" ht="15" customHeight="1">
      <c r="A169" s="835"/>
      <c r="B169" s="29"/>
      <c r="C169" s="5" t="s">
        <v>430</v>
      </c>
      <c r="D169" s="43" t="s">
        <v>431</v>
      </c>
      <c r="E169" s="44"/>
      <c r="F169" s="44"/>
      <c r="G169" s="34" t="s">
        <v>338</v>
      </c>
      <c r="H169" s="44"/>
      <c r="I169" s="44"/>
      <c r="J169" s="721">
        <v>25</v>
      </c>
      <c r="K169" s="722">
        <v>6.25</v>
      </c>
    </row>
    <row r="170" spans="1:11" ht="15" customHeight="1">
      <c r="A170" s="835"/>
      <c r="B170" s="29"/>
      <c r="C170" s="5" t="s">
        <v>432</v>
      </c>
      <c r="D170" s="43" t="s">
        <v>433</v>
      </c>
      <c r="E170" s="44"/>
      <c r="F170" s="44"/>
      <c r="G170" s="34" t="s">
        <v>338</v>
      </c>
      <c r="H170" s="44"/>
      <c r="I170" s="44"/>
      <c r="J170" s="721">
        <v>15</v>
      </c>
      <c r="K170" s="722">
        <v>3.75</v>
      </c>
    </row>
    <row r="171" spans="1:11" ht="15" customHeight="1">
      <c r="A171" s="835"/>
      <c r="B171" s="29"/>
      <c r="C171" s="5" t="s">
        <v>434</v>
      </c>
      <c r="D171" s="43" t="s">
        <v>435</v>
      </c>
      <c r="E171" s="44"/>
      <c r="F171" s="44"/>
      <c r="G171" s="34" t="s">
        <v>338</v>
      </c>
      <c r="H171" s="44"/>
      <c r="I171" s="44"/>
      <c r="J171" s="721">
        <v>12</v>
      </c>
      <c r="K171" s="722">
        <v>3</v>
      </c>
    </row>
    <row r="172" spans="1:11" ht="15" customHeight="1">
      <c r="A172" s="835"/>
      <c r="B172" s="777"/>
      <c r="C172" s="778"/>
      <c r="D172" s="779"/>
      <c r="E172" s="780"/>
      <c r="F172" s="780"/>
      <c r="G172" s="780">
        <v>10</v>
      </c>
      <c r="H172" s="781"/>
      <c r="I172" s="781"/>
      <c r="J172" s="782">
        <f>SUM(J162:J171)</f>
        <v>330.51</v>
      </c>
      <c r="K172" s="782">
        <f>SUM(K162:K171)</f>
        <v>63.25</v>
      </c>
    </row>
    <row r="173" spans="1:11" ht="15" customHeight="1">
      <c r="A173" s="835"/>
      <c r="B173" s="771">
        <v>35</v>
      </c>
      <c r="C173" s="772" t="s">
        <v>49</v>
      </c>
      <c r="D173" s="773"/>
      <c r="E173" s="774"/>
      <c r="F173" s="774"/>
      <c r="G173" s="774">
        <v>0</v>
      </c>
      <c r="H173" s="774"/>
      <c r="I173" s="774"/>
      <c r="J173" s="775"/>
      <c r="K173" s="776"/>
    </row>
    <row r="174" spans="1:11" ht="15" customHeight="1">
      <c r="A174" s="835"/>
      <c r="B174" s="29"/>
      <c r="C174" s="5" t="s">
        <v>353</v>
      </c>
      <c r="D174" s="43" t="s">
        <v>50</v>
      </c>
      <c r="E174" s="44"/>
      <c r="F174" s="34" t="s">
        <v>338</v>
      </c>
      <c r="G174" s="34"/>
      <c r="H174" s="44"/>
      <c r="I174" s="44" t="s">
        <v>356</v>
      </c>
      <c r="J174" s="721">
        <v>27.67</v>
      </c>
      <c r="K174" s="722">
        <v>13.83</v>
      </c>
    </row>
    <row r="175" spans="1:11" ht="15" customHeight="1">
      <c r="A175" s="604"/>
      <c r="B175" s="777"/>
      <c r="C175" s="778"/>
      <c r="D175" s="779"/>
      <c r="E175" s="780"/>
      <c r="F175" s="780">
        <v>1</v>
      </c>
      <c r="G175" s="780"/>
      <c r="H175" s="781"/>
      <c r="I175" s="781"/>
      <c r="J175" s="782">
        <f>SUM(J174)</f>
        <v>27.67</v>
      </c>
      <c r="K175" s="782">
        <f>SUM(K174)</f>
        <v>13.83</v>
      </c>
    </row>
    <row r="176" spans="1:11" ht="15" customHeight="1">
      <c r="A176" s="605"/>
      <c r="B176" s="551"/>
      <c r="C176" s="845" t="s">
        <v>408</v>
      </c>
      <c r="D176" s="845"/>
      <c r="E176" s="606">
        <f>E175+E172+E160+E154+E151</f>
        <v>0</v>
      </c>
      <c r="F176" s="606">
        <f>F175+F172+F160+F154+F151</f>
        <v>2</v>
      </c>
      <c r="G176" s="606">
        <f>G175+G172+G160+G154+G151</f>
        <v>14</v>
      </c>
      <c r="H176" s="606">
        <f t="shared" ref="H176" si="5">H175+H172+H160+H154+H151</f>
        <v>0</v>
      </c>
      <c r="I176" s="606">
        <f t="shared" ref="I176" si="6">I175+I172+I160+I154+I151</f>
        <v>0</v>
      </c>
      <c r="J176" s="736">
        <f t="shared" ref="J176" si="7">J175+J172+J160+J154+J151</f>
        <v>414.66</v>
      </c>
      <c r="K176" s="736">
        <f t="shared" ref="K176" si="8">K175+K172+K160+K154+K151</f>
        <v>89.16</v>
      </c>
    </row>
    <row r="177" spans="1:22" ht="15" customHeight="1">
      <c r="A177" s="846" t="s">
        <v>436</v>
      </c>
      <c r="B177" s="771">
        <v>36</v>
      </c>
      <c r="C177" s="772" t="s">
        <v>53</v>
      </c>
      <c r="D177" s="773"/>
      <c r="E177" s="774"/>
      <c r="F177" s="774"/>
      <c r="G177" s="774"/>
      <c r="H177" s="774"/>
      <c r="I177" s="774"/>
      <c r="J177" s="775"/>
      <c r="K177" s="776"/>
    </row>
    <row r="178" spans="1:22" ht="15" customHeight="1">
      <c r="A178" s="846"/>
      <c r="B178" s="29"/>
      <c r="C178" s="5" t="s">
        <v>2487</v>
      </c>
      <c r="D178" s="43"/>
      <c r="E178" s="44"/>
      <c r="F178" s="34" t="s">
        <v>338</v>
      </c>
      <c r="G178" s="34"/>
      <c r="H178" s="44"/>
      <c r="I178" s="44" t="s">
        <v>349</v>
      </c>
      <c r="J178" s="721">
        <v>15</v>
      </c>
      <c r="K178" s="722">
        <v>2.5</v>
      </c>
    </row>
    <row r="179" spans="1:22" ht="15" customHeight="1">
      <c r="A179" s="846"/>
      <c r="B179" s="777"/>
      <c r="C179" s="778"/>
      <c r="D179" s="779"/>
      <c r="E179" s="780"/>
      <c r="F179" s="780">
        <v>1</v>
      </c>
      <c r="G179" s="780"/>
      <c r="H179" s="781"/>
      <c r="I179" s="781"/>
      <c r="J179" s="782">
        <f>SUM(J178)</f>
        <v>15</v>
      </c>
      <c r="K179" s="782">
        <f>SUM(K178)</f>
        <v>2.5</v>
      </c>
    </row>
    <row r="180" spans="1:22" ht="15" customHeight="1">
      <c r="A180" s="846"/>
      <c r="B180" s="771">
        <v>37</v>
      </c>
      <c r="C180" s="772" t="s">
        <v>54</v>
      </c>
      <c r="D180" s="773"/>
      <c r="E180" s="774"/>
      <c r="F180" s="774"/>
      <c r="G180" s="774"/>
      <c r="H180" s="774"/>
      <c r="I180" s="774"/>
      <c r="J180" s="775"/>
      <c r="K180" s="776"/>
    </row>
    <row r="181" spans="1:22" ht="15" customHeight="1">
      <c r="A181" s="846"/>
      <c r="B181" s="29"/>
      <c r="C181" s="5" t="s">
        <v>437</v>
      </c>
      <c r="D181" s="43" t="s">
        <v>55</v>
      </c>
      <c r="E181" s="44"/>
      <c r="F181" s="34" t="s">
        <v>338</v>
      </c>
      <c r="G181" s="34"/>
      <c r="H181" s="44"/>
      <c r="I181" s="44" t="s">
        <v>356</v>
      </c>
      <c r="J181" s="721">
        <v>58.35</v>
      </c>
      <c r="K181" s="722">
        <v>29.17</v>
      </c>
    </row>
    <row r="182" spans="1:22" ht="15" customHeight="1">
      <c r="A182" s="846"/>
      <c r="B182" s="777"/>
      <c r="C182" s="778"/>
      <c r="D182" s="779"/>
      <c r="E182" s="780"/>
      <c r="F182" s="780">
        <v>1</v>
      </c>
      <c r="G182" s="780"/>
      <c r="H182" s="781"/>
      <c r="I182" s="781"/>
      <c r="J182" s="782">
        <f>SUM(J181)</f>
        <v>58.35</v>
      </c>
      <c r="K182" s="782">
        <f>SUM(K181)</f>
        <v>29.17</v>
      </c>
    </row>
    <row r="183" spans="1:22" ht="15" customHeight="1">
      <c r="A183" s="846"/>
      <c r="B183" s="771">
        <v>38</v>
      </c>
      <c r="C183" s="772" t="s">
        <v>56</v>
      </c>
      <c r="D183" s="773"/>
      <c r="E183" s="774"/>
      <c r="F183" s="774"/>
      <c r="G183" s="774"/>
      <c r="H183" s="774"/>
      <c r="I183" s="774"/>
      <c r="J183" s="775"/>
      <c r="K183" s="776"/>
    </row>
    <row r="184" spans="1:22" ht="15" customHeight="1">
      <c r="A184" s="846"/>
      <c r="B184" s="29"/>
      <c r="C184" s="5" t="s">
        <v>438</v>
      </c>
      <c r="D184" s="43" t="s">
        <v>57</v>
      </c>
      <c r="E184" s="44"/>
      <c r="F184" s="34" t="s">
        <v>338</v>
      </c>
      <c r="G184" s="34"/>
      <c r="H184" s="44"/>
      <c r="I184" s="44" t="s">
        <v>356</v>
      </c>
      <c r="J184" s="721">
        <v>42</v>
      </c>
      <c r="K184" s="722">
        <v>21</v>
      </c>
    </row>
    <row r="185" spans="1:22" ht="15" customHeight="1">
      <c r="A185" s="846"/>
      <c r="B185" s="777"/>
      <c r="C185" s="778"/>
      <c r="D185" s="779"/>
      <c r="E185" s="780"/>
      <c r="F185" s="780">
        <v>1</v>
      </c>
      <c r="G185" s="780"/>
      <c r="H185" s="781"/>
      <c r="I185" s="781"/>
      <c r="J185" s="782">
        <f>SUM(J184)</f>
        <v>42</v>
      </c>
      <c r="K185" s="782">
        <f>SUM(K184)</f>
        <v>21</v>
      </c>
    </row>
    <row r="186" spans="1:22" ht="15" customHeight="1">
      <c r="A186" s="846"/>
      <c r="B186" s="771">
        <v>39</v>
      </c>
      <c r="C186" s="772" t="s">
        <v>58</v>
      </c>
      <c r="D186" s="773"/>
      <c r="E186" s="774"/>
      <c r="F186" s="774"/>
      <c r="G186" s="774"/>
      <c r="H186" s="774"/>
      <c r="I186" s="774"/>
      <c r="J186" s="775"/>
      <c r="K186" s="776"/>
      <c r="M186" s="29"/>
      <c r="N186" s="5"/>
      <c r="O186" s="43"/>
      <c r="P186" s="44"/>
      <c r="Q186" s="34"/>
      <c r="R186" s="34"/>
      <c r="S186" s="44"/>
      <c r="T186" s="44"/>
      <c r="U186" s="721"/>
      <c r="V186" s="722"/>
    </row>
    <row r="187" spans="1:22" ht="15" customHeight="1">
      <c r="A187" s="846"/>
      <c r="B187" s="18"/>
      <c r="C187" s="30" t="s">
        <v>439</v>
      </c>
      <c r="D187" s="31" t="s">
        <v>440</v>
      </c>
      <c r="E187" s="44"/>
      <c r="F187" s="44"/>
      <c r="G187" s="34" t="s">
        <v>338</v>
      </c>
      <c r="H187" s="44"/>
      <c r="I187" s="44"/>
      <c r="J187" s="719"/>
      <c r="K187" s="720"/>
    </row>
    <row r="188" spans="1:22" ht="15" customHeight="1">
      <c r="A188" s="846"/>
      <c r="B188" s="777"/>
      <c r="C188" s="778"/>
      <c r="D188" s="779"/>
      <c r="E188" s="780"/>
      <c r="F188" s="780"/>
      <c r="G188" s="780">
        <v>1</v>
      </c>
      <c r="H188" s="781"/>
      <c r="I188" s="781"/>
      <c r="J188" s="782"/>
      <c r="K188" s="782"/>
    </row>
    <row r="189" spans="1:22" ht="15" customHeight="1">
      <c r="A189" s="846"/>
      <c r="B189" s="771">
        <v>40</v>
      </c>
      <c r="C189" s="772" t="s">
        <v>59</v>
      </c>
      <c r="D189" s="773"/>
      <c r="E189" s="774"/>
      <c r="F189" s="774"/>
      <c r="G189" s="774"/>
      <c r="H189" s="774"/>
      <c r="I189" s="774"/>
      <c r="J189" s="775"/>
      <c r="K189" s="776"/>
    </row>
    <row r="190" spans="1:22" ht="15" customHeight="1">
      <c r="A190" s="422"/>
      <c r="B190" s="32"/>
      <c r="C190" s="30" t="s">
        <v>441</v>
      </c>
      <c r="D190" s="31" t="s">
        <v>442</v>
      </c>
      <c r="E190" s="44"/>
      <c r="F190" s="44"/>
      <c r="G190" s="34" t="s">
        <v>338</v>
      </c>
      <c r="H190" s="44"/>
      <c r="I190" s="44"/>
      <c r="J190" s="719"/>
      <c r="K190" s="720"/>
    </row>
    <row r="191" spans="1:22" ht="15" customHeight="1">
      <c r="A191" s="550"/>
      <c r="B191" s="777"/>
      <c r="C191" s="778"/>
      <c r="D191" s="779"/>
      <c r="E191" s="780"/>
      <c r="F191" s="780"/>
      <c r="G191" s="780">
        <v>1</v>
      </c>
      <c r="H191" s="781"/>
      <c r="I191" s="781"/>
      <c r="J191" s="782"/>
      <c r="K191" s="782"/>
    </row>
    <row r="192" spans="1:22" s="52" customFormat="1" ht="15" customHeight="1">
      <c r="A192" s="411"/>
      <c r="B192" s="412"/>
      <c r="C192" s="847" t="s">
        <v>436</v>
      </c>
      <c r="D192" s="848"/>
      <c r="E192" s="606">
        <f>E191+E188+E185+E182+E179</f>
        <v>0</v>
      </c>
      <c r="F192" s="606">
        <f t="shared" ref="F192" si="9">F191+F188+F185+F182+F179</f>
        <v>3</v>
      </c>
      <c r="G192" s="606">
        <f t="shared" ref="G192" si="10">G191+G188+G185+G182+G179</f>
        <v>2</v>
      </c>
      <c r="H192" s="606">
        <f t="shared" ref="H192" si="11">H191+H188+H185+H182+H179</f>
        <v>0</v>
      </c>
      <c r="I192" s="606">
        <f t="shared" ref="I192" si="12">I191+I188+I185+I182+I179</f>
        <v>0</v>
      </c>
      <c r="J192" s="736">
        <f t="shared" ref="J192" si="13">J191+J188+J185+J182+J179</f>
        <v>115.35</v>
      </c>
      <c r="K192" s="736">
        <f t="shared" ref="K192" si="14">K191+K188+K185+K182+K179</f>
        <v>52.67</v>
      </c>
    </row>
    <row r="193" spans="1:11" ht="15" customHeight="1">
      <c r="A193" s="846" t="s">
        <v>443</v>
      </c>
      <c r="B193" s="771">
        <v>41</v>
      </c>
      <c r="C193" s="772" t="s">
        <v>62</v>
      </c>
      <c r="D193" s="773"/>
      <c r="E193" s="774"/>
      <c r="F193" s="774"/>
      <c r="G193" s="774"/>
      <c r="H193" s="774"/>
      <c r="I193" s="774"/>
      <c r="J193" s="775"/>
      <c r="K193" s="776"/>
    </row>
    <row r="194" spans="1:11" ht="15" customHeight="1">
      <c r="A194" s="846"/>
      <c r="B194" s="29"/>
      <c r="C194" s="5" t="s">
        <v>361</v>
      </c>
      <c r="D194" s="43" t="s">
        <v>444</v>
      </c>
      <c r="E194" s="44"/>
      <c r="F194" s="34" t="s">
        <v>338</v>
      </c>
      <c r="G194" s="44"/>
      <c r="H194" s="44"/>
      <c r="I194" s="36" t="s">
        <v>445</v>
      </c>
      <c r="J194" s="721">
        <v>101.5</v>
      </c>
      <c r="K194" s="722">
        <v>76.099999999999994</v>
      </c>
    </row>
    <row r="195" spans="1:11" ht="15" customHeight="1">
      <c r="A195" s="846"/>
      <c r="B195" s="45"/>
      <c r="C195" s="414" t="s">
        <v>375</v>
      </c>
      <c r="D195" s="47" t="s">
        <v>446</v>
      </c>
      <c r="E195" s="496"/>
      <c r="F195" s="48" t="s">
        <v>338</v>
      </c>
      <c r="G195" s="496"/>
      <c r="H195" s="496"/>
      <c r="I195" s="49" t="s">
        <v>447</v>
      </c>
      <c r="J195" s="724">
        <v>6</v>
      </c>
      <c r="K195" s="725">
        <v>1.5</v>
      </c>
    </row>
    <row r="196" spans="1:11" ht="15" customHeight="1">
      <c r="A196" s="846"/>
      <c r="B196" s="777"/>
      <c r="C196" s="778"/>
      <c r="D196" s="779"/>
      <c r="E196" s="780"/>
      <c r="F196" s="780">
        <v>2</v>
      </c>
      <c r="G196" s="780"/>
      <c r="H196" s="781"/>
      <c r="I196" s="781"/>
      <c r="J196" s="782">
        <f>SUM(J194:J195)</f>
        <v>107.5</v>
      </c>
      <c r="K196" s="782">
        <f>SUM(K194:K195)</f>
        <v>77.599999999999994</v>
      </c>
    </row>
    <row r="197" spans="1:11" ht="15" customHeight="1">
      <c r="A197" s="846"/>
      <c r="B197" s="771">
        <v>42</v>
      </c>
      <c r="C197" s="772" t="s">
        <v>63</v>
      </c>
      <c r="D197" s="773"/>
      <c r="E197" s="774"/>
      <c r="F197" s="774"/>
      <c r="G197" s="774"/>
      <c r="H197" s="774"/>
      <c r="I197" s="774"/>
      <c r="J197" s="775"/>
      <c r="K197" s="776"/>
    </row>
    <row r="198" spans="1:11" ht="15" customHeight="1">
      <c r="A198" s="846"/>
      <c r="B198" s="418"/>
      <c r="C198" s="5" t="s">
        <v>380</v>
      </c>
      <c r="D198" s="43" t="s">
        <v>448</v>
      </c>
      <c r="E198" s="499"/>
      <c r="F198" s="419" t="s">
        <v>338</v>
      </c>
      <c r="G198" s="499"/>
      <c r="H198" s="420"/>
      <c r="I198" s="420" t="s">
        <v>356</v>
      </c>
      <c r="J198" s="737">
        <v>42</v>
      </c>
      <c r="K198" s="737">
        <v>21</v>
      </c>
    </row>
    <row r="199" spans="1:11" ht="15" customHeight="1">
      <c r="A199" s="846"/>
      <c r="B199" s="418"/>
      <c r="C199" s="5" t="s">
        <v>361</v>
      </c>
      <c r="D199" s="43" t="s">
        <v>449</v>
      </c>
      <c r="E199" s="499"/>
      <c r="F199" s="419" t="s">
        <v>338</v>
      </c>
      <c r="G199" s="499"/>
      <c r="H199" s="420"/>
      <c r="I199" s="420" t="s">
        <v>356</v>
      </c>
      <c r="J199" s="737">
        <v>95.2</v>
      </c>
      <c r="K199" s="737">
        <v>47.6</v>
      </c>
    </row>
    <row r="200" spans="1:11" ht="15" customHeight="1">
      <c r="A200" s="846"/>
      <c r="B200" s="777"/>
      <c r="C200" s="778"/>
      <c r="D200" s="779"/>
      <c r="E200" s="780"/>
      <c r="F200" s="780">
        <v>2</v>
      </c>
      <c r="G200" s="780"/>
      <c r="H200" s="781"/>
      <c r="I200" s="781"/>
      <c r="J200" s="782">
        <f>SUM(J198:J199)</f>
        <v>137.19999999999999</v>
      </c>
      <c r="K200" s="782">
        <f>SUM(K198:K199)</f>
        <v>68.599999999999994</v>
      </c>
    </row>
    <row r="201" spans="1:11" ht="15" customHeight="1">
      <c r="A201" s="846"/>
      <c r="B201" s="771">
        <v>43</v>
      </c>
      <c r="C201" s="772" t="s">
        <v>64</v>
      </c>
      <c r="D201" s="773"/>
      <c r="E201" s="774"/>
      <c r="F201" s="774"/>
      <c r="G201" s="774"/>
      <c r="H201" s="774"/>
      <c r="I201" s="774"/>
      <c r="J201" s="775"/>
      <c r="K201" s="776"/>
    </row>
    <row r="202" spans="1:11" ht="15" customHeight="1">
      <c r="A202" s="846"/>
      <c r="B202" s="418"/>
      <c r="C202" s="5" t="s">
        <v>450</v>
      </c>
      <c r="D202" s="43" t="s">
        <v>451</v>
      </c>
      <c r="E202" s="499"/>
      <c r="F202" s="419" t="s">
        <v>338</v>
      </c>
      <c r="G202" s="499"/>
      <c r="H202" s="499"/>
      <c r="I202" s="420" t="s">
        <v>447</v>
      </c>
      <c r="J202" s="737">
        <v>16</v>
      </c>
      <c r="K202" s="737">
        <v>4</v>
      </c>
    </row>
    <row r="203" spans="1:11" ht="15" customHeight="1">
      <c r="A203" s="846"/>
      <c r="B203" s="777"/>
      <c r="C203" s="778"/>
      <c r="D203" s="779"/>
      <c r="E203" s="780"/>
      <c r="F203" s="780">
        <v>1</v>
      </c>
      <c r="G203" s="780"/>
      <c r="H203" s="781"/>
      <c r="I203" s="781"/>
      <c r="J203" s="782">
        <f>SUM(J202)</f>
        <v>16</v>
      </c>
      <c r="K203" s="782">
        <f>SUM(K202)</f>
        <v>4</v>
      </c>
    </row>
    <row r="204" spans="1:11" ht="15" customHeight="1">
      <c r="A204" s="846"/>
      <c r="B204" s="771">
        <v>44</v>
      </c>
      <c r="C204" s="772" t="s">
        <v>65</v>
      </c>
      <c r="D204" s="773"/>
      <c r="E204" s="774"/>
      <c r="F204" s="774"/>
      <c r="G204" s="774"/>
      <c r="H204" s="774"/>
      <c r="I204" s="774"/>
      <c r="J204" s="775"/>
      <c r="K204" s="776"/>
    </row>
    <row r="205" spans="1:11" ht="15" customHeight="1">
      <c r="A205" s="846"/>
      <c r="B205" s="418"/>
      <c r="C205" s="5" t="s">
        <v>452</v>
      </c>
      <c r="D205" s="43" t="s">
        <v>453</v>
      </c>
      <c r="E205" s="420"/>
      <c r="F205" s="419" t="s">
        <v>338</v>
      </c>
      <c r="G205" s="420"/>
      <c r="H205" s="420"/>
      <c r="I205" s="421" t="s">
        <v>447</v>
      </c>
      <c r="J205" s="738">
        <v>10</v>
      </c>
      <c r="K205" s="737">
        <v>2.5</v>
      </c>
    </row>
    <row r="206" spans="1:11" ht="15" customHeight="1">
      <c r="A206" s="846"/>
      <c r="B206" s="418"/>
      <c r="C206" s="5" t="s">
        <v>454</v>
      </c>
      <c r="D206" s="43" t="s">
        <v>455</v>
      </c>
      <c r="E206" s="420"/>
      <c r="F206" s="419" t="s">
        <v>338</v>
      </c>
      <c r="G206" s="420"/>
      <c r="H206" s="420"/>
      <c r="I206" s="421" t="s">
        <v>447</v>
      </c>
      <c r="J206" s="738">
        <v>6</v>
      </c>
      <c r="K206" s="737">
        <v>1.5</v>
      </c>
    </row>
    <row r="207" spans="1:11" ht="15" customHeight="1">
      <c r="A207" s="846"/>
      <c r="B207" s="777"/>
      <c r="C207" s="778"/>
      <c r="D207" s="779"/>
      <c r="E207" s="780"/>
      <c r="F207" s="780">
        <v>2</v>
      </c>
      <c r="G207" s="780"/>
      <c r="H207" s="781"/>
      <c r="I207" s="781"/>
      <c r="J207" s="782">
        <f>SUM(J205:J206)</f>
        <v>16</v>
      </c>
      <c r="K207" s="782">
        <f>SUM(K205:K206)</f>
        <v>4</v>
      </c>
    </row>
    <row r="208" spans="1:11" ht="15" customHeight="1">
      <c r="A208" s="846"/>
      <c r="B208" s="771">
        <v>45</v>
      </c>
      <c r="C208" s="772" t="s">
        <v>66</v>
      </c>
      <c r="D208" s="773"/>
      <c r="E208" s="774"/>
      <c r="F208" s="774"/>
      <c r="G208" s="774"/>
      <c r="H208" s="774"/>
      <c r="I208" s="774"/>
      <c r="J208" s="775"/>
      <c r="K208" s="776"/>
    </row>
    <row r="209" spans="1:11" ht="15" customHeight="1">
      <c r="A209" s="846"/>
      <c r="B209" s="29"/>
      <c r="C209" s="5" t="s">
        <v>456</v>
      </c>
      <c r="D209" s="43" t="s">
        <v>457</v>
      </c>
      <c r="E209" s="36"/>
      <c r="F209" s="34" t="s">
        <v>338</v>
      </c>
      <c r="G209" s="36"/>
      <c r="H209" s="44"/>
      <c r="I209" s="37" t="s">
        <v>447</v>
      </c>
      <c r="J209" s="721">
        <v>22</v>
      </c>
      <c r="K209" s="722">
        <v>5.5</v>
      </c>
    </row>
    <row r="210" spans="1:11" ht="15" customHeight="1">
      <c r="A210" s="846"/>
      <c r="B210" s="430"/>
      <c r="C210" s="5" t="s">
        <v>458</v>
      </c>
      <c r="D210" s="43" t="s">
        <v>459</v>
      </c>
      <c r="E210" s="431"/>
      <c r="F210" s="432" t="s">
        <v>338</v>
      </c>
      <c r="G210" s="431"/>
      <c r="H210" s="501"/>
      <c r="I210" s="433" t="s">
        <v>447</v>
      </c>
      <c r="J210" s="739">
        <v>11</v>
      </c>
      <c r="K210" s="740">
        <v>2.75</v>
      </c>
    </row>
    <row r="211" spans="1:11" ht="15" customHeight="1">
      <c r="A211" s="422"/>
      <c r="B211" s="777"/>
      <c r="C211" s="778"/>
      <c r="D211" s="779"/>
      <c r="E211" s="780"/>
      <c r="F211" s="780">
        <v>2</v>
      </c>
      <c r="G211" s="780"/>
      <c r="H211" s="781"/>
      <c r="I211" s="781"/>
      <c r="J211" s="782">
        <f>SUM(J209:J210)</f>
        <v>33</v>
      </c>
      <c r="K211" s="782">
        <f>SUM(K209:K210)</f>
        <v>8.25</v>
      </c>
    </row>
    <row r="212" spans="1:11" s="52" customFormat="1" ht="15" customHeight="1">
      <c r="A212" s="445"/>
      <c r="B212" s="446"/>
      <c r="C212" s="839" t="s">
        <v>443</v>
      </c>
      <c r="D212" s="840"/>
      <c r="E212" s="498">
        <v>0</v>
      </c>
      <c r="F212" s="413">
        <f>F211+F207+F203+F200+F196</f>
        <v>9</v>
      </c>
      <c r="G212" s="413">
        <f t="shared" ref="G212:H212" si="15">G211+G207+G203+G200+G196</f>
        <v>0</v>
      </c>
      <c r="H212" s="413">
        <f t="shared" si="15"/>
        <v>0</v>
      </c>
      <c r="I212" s="413"/>
      <c r="J212" s="715">
        <f>J211+J207+J203+J200+J196</f>
        <v>309.7</v>
      </c>
      <c r="K212" s="715">
        <f>K211+K207+K203+K200+K196</f>
        <v>162.44999999999999</v>
      </c>
    </row>
    <row r="213" spans="1:11" s="56" customFormat="1" ht="15" customHeight="1">
      <c r="A213" s="33"/>
      <c r="B213" s="53"/>
      <c r="C213" s="33"/>
      <c r="D213" s="54"/>
      <c r="E213" s="55"/>
      <c r="F213" s="55"/>
      <c r="G213" s="55"/>
      <c r="H213" s="55"/>
      <c r="I213" s="55"/>
      <c r="J213" s="741"/>
      <c r="K213" s="741"/>
    </row>
    <row r="214" spans="1:11" s="56" customFormat="1" ht="15" customHeight="1">
      <c r="A214" s="479"/>
      <c r="B214" s="392"/>
      <c r="C214" s="480" t="s">
        <v>331</v>
      </c>
      <c r="D214" s="481"/>
      <c r="E214" s="502">
        <f>E212+E192+E176+E144+E126+E98+E76+E44+E25</f>
        <v>0</v>
      </c>
      <c r="F214" s="716">
        <f>F212+F192+F176+F144+F126+F98+F76+F44+F25</f>
        <v>50</v>
      </c>
      <c r="G214" s="716">
        <f t="shared" ref="G214:K214" si="16">G212+G192+G176+G144+G126+G98+G76+G44+G25</f>
        <v>54</v>
      </c>
      <c r="H214" s="716">
        <f t="shared" si="16"/>
        <v>0</v>
      </c>
      <c r="I214" s="716">
        <f t="shared" si="16"/>
        <v>0</v>
      </c>
      <c r="J214" s="742">
        <f t="shared" si="16"/>
        <v>2384.38</v>
      </c>
      <c r="K214" s="742">
        <f t="shared" si="16"/>
        <v>947.02</v>
      </c>
    </row>
    <row r="215" spans="1:11" s="56" customFormat="1" ht="15" customHeight="1">
      <c r="A215" s="57"/>
      <c r="B215" s="57"/>
      <c r="C215" s="57"/>
      <c r="D215" s="57"/>
      <c r="E215" s="503"/>
      <c r="F215" s="503"/>
      <c r="G215" s="503"/>
      <c r="H215" s="503"/>
      <c r="I215" s="503"/>
      <c r="J215" s="743"/>
      <c r="K215" s="744"/>
    </row>
    <row r="216" spans="1:11" s="56" customFormat="1" ht="15" customHeight="1">
      <c r="A216" s="57"/>
      <c r="B216" s="57"/>
      <c r="C216" s="57"/>
      <c r="D216" s="57"/>
      <c r="E216" s="503"/>
      <c r="F216" s="503"/>
      <c r="G216" s="503"/>
      <c r="H216" s="503"/>
      <c r="I216" s="503"/>
      <c r="J216" s="743"/>
      <c r="K216" s="744"/>
    </row>
    <row r="217" spans="1:11" s="56" customFormat="1" ht="15" customHeight="1">
      <c r="A217" s="57"/>
      <c r="B217" s="57"/>
      <c r="C217" s="57"/>
      <c r="D217" s="57"/>
      <c r="E217" s="503"/>
      <c r="F217" s="503"/>
      <c r="G217" s="503"/>
      <c r="H217" s="503"/>
      <c r="I217" s="503"/>
      <c r="J217" s="743"/>
      <c r="K217" s="744"/>
    </row>
    <row r="218" spans="1:11" s="56" customFormat="1" ht="15" customHeight="1">
      <c r="A218" s="57"/>
      <c r="B218" s="57"/>
      <c r="C218" s="57"/>
      <c r="D218" s="57"/>
      <c r="E218" s="503"/>
      <c r="F218" s="503"/>
      <c r="G218" s="503"/>
      <c r="H218" s="503"/>
      <c r="I218" s="503"/>
      <c r="J218" s="743"/>
      <c r="K218" s="744"/>
    </row>
    <row r="219" spans="1:11" ht="15" customHeight="1">
      <c r="A219" s="57"/>
      <c r="B219" s="57"/>
      <c r="C219" s="57"/>
      <c r="D219" s="57"/>
      <c r="E219" s="503"/>
      <c r="F219" s="503"/>
      <c r="G219" s="503"/>
      <c r="H219" s="503"/>
      <c r="I219" s="503"/>
      <c r="J219" s="743"/>
      <c r="K219" s="744"/>
    </row>
    <row r="220" spans="1:11" ht="15" customHeight="1">
      <c r="A220" s="57"/>
      <c r="B220" s="57"/>
      <c r="C220" s="57"/>
      <c r="D220" s="57"/>
      <c r="E220" s="503"/>
      <c r="F220" s="503"/>
      <c r="G220" s="503"/>
      <c r="H220" s="503"/>
      <c r="I220" s="503"/>
      <c r="J220" s="743"/>
      <c r="K220" s="744"/>
    </row>
    <row r="221" spans="1:11" ht="15" customHeight="1">
      <c r="A221" s="57"/>
      <c r="B221" s="57"/>
      <c r="C221" s="57"/>
      <c r="D221" s="57"/>
      <c r="E221" s="503"/>
      <c r="F221" s="503"/>
      <c r="G221" s="503"/>
      <c r="H221" s="503"/>
      <c r="I221" s="503"/>
      <c r="J221" s="743"/>
      <c r="K221" s="744"/>
    </row>
    <row r="222" spans="1:11" ht="15" customHeight="1">
      <c r="A222" s="57"/>
      <c r="B222" s="57"/>
      <c r="C222" s="57"/>
      <c r="D222" s="57"/>
      <c r="E222" s="503"/>
      <c r="F222" s="503"/>
      <c r="G222" s="503"/>
      <c r="H222" s="503"/>
      <c r="I222" s="503"/>
      <c r="J222" s="743"/>
      <c r="K222" s="744"/>
    </row>
    <row r="223" spans="1:11" ht="15" customHeight="1">
      <c r="A223" s="57"/>
      <c r="B223" s="57"/>
      <c r="C223" s="57"/>
      <c r="D223" s="57"/>
      <c r="E223" s="503"/>
      <c r="F223" s="503"/>
      <c r="G223" s="503"/>
      <c r="H223" s="503"/>
      <c r="I223" s="503"/>
      <c r="J223" s="743"/>
      <c r="K223" s="744"/>
    </row>
    <row r="224" spans="1:11" ht="15" customHeight="1">
      <c r="A224" s="57"/>
      <c r="B224" s="57"/>
      <c r="C224" s="57"/>
      <c r="D224" s="57"/>
      <c r="E224" s="503"/>
      <c r="F224" s="503"/>
      <c r="G224" s="503"/>
      <c r="H224" s="503"/>
      <c r="I224" s="503"/>
      <c r="J224" s="743"/>
      <c r="K224" s="744"/>
    </row>
    <row r="225" spans="1:11" ht="15" customHeight="1">
      <c r="A225" s="57"/>
      <c r="B225" s="57"/>
      <c r="C225" s="57"/>
      <c r="D225" s="57"/>
      <c r="E225" s="503"/>
      <c r="F225" s="503"/>
      <c r="G225" s="503"/>
      <c r="H225" s="503"/>
      <c r="I225" s="503"/>
      <c r="J225" s="743"/>
      <c r="K225" s="744"/>
    </row>
    <row r="226" spans="1:11" ht="15" customHeight="1">
      <c r="A226" s="57"/>
      <c r="B226" s="57"/>
      <c r="C226" s="57"/>
      <c r="D226" s="57"/>
      <c r="E226" s="503"/>
      <c r="F226" s="503"/>
      <c r="G226" s="503"/>
      <c r="H226" s="503"/>
      <c r="I226" s="503"/>
      <c r="J226" s="743"/>
      <c r="K226" s="744"/>
    </row>
    <row r="227" spans="1:11" ht="15" customHeight="1">
      <c r="A227" s="57"/>
      <c r="B227" s="57"/>
      <c r="C227" s="57"/>
      <c r="D227" s="57"/>
      <c r="E227" s="503"/>
      <c r="F227" s="503"/>
      <c r="G227" s="503"/>
      <c r="H227" s="503"/>
      <c r="I227" s="503"/>
      <c r="J227" s="743"/>
      <c r="K227" s="744"/>
    </row>
    <row r="228" spans="1:11" ht="15" customHeight="1">
      <c r="A228" s="57"/>
      <c r="B228" s="57"/>
      <c r="C228" s="57"/>
      <c r="D228" s="57"/>
      <c r="E228" s="503"/>
      <c r="F228" s="503"/>
      <c r="G228" s="503"/>
      <c r="H228" s="503"/>
      <c r="I228" s="503"/>
      <c r="J228" s="743"/>
      <c r="K228" s="744"/>
    </row>
    <row r="229" spans="1:11" ht="15" customHeight="1">
      <c r="A229" s="57"/>
      <c r="B229" s="57"/>
      <c r="C229" s="57"/>
      <c r="D229" s="57"/>
      <c r="E229" s="503"/>
      <c r="F229" s="503"/>
      <c r="G229" s="503"/>
      <c r="H229" s="503"/>
      <c r="I229" s="503"/>
      <c r="J229" s="743"/>
      <c r="K229" s="744"/>
    </row>
    <row r="230" spans="1:11" ht="15" customHeight="1">
      <c r="A230" s="57"/>
      <c r="B230" s="57"/>
      <c r="C230" s="57"/>
      <c r="D230" s="57"/>
      <c r="E230" s="503"/>
      <c r="F230" s="503"/>
      <c r="G230" s="503"/>
      <c r="H230" s="503"/>
      <c r="I230" s="503"/>
      <c r="J230" s="743"/>
      <c r="K230" s="744"/>
    </row>
    <row r="231" spans="1:11" ht="15" customHeight="1">
      <c r="A231" s="57"/>
      <c r="B231" s="57"/>
      <c r="C231" s="57"/>
      <c r="D231" s="57"/>
      <c r="E231" s="503"/>
      <c r="F231" s="503"/>
      <c r="G231" s="503"/>
      <c r="H231" s="503"/>
      <c r="I231" s="503"/>
      <c r="J231" s="743"/>
      <c r="K231" s="744"/>
    </row>
    <row r="232" spans="1:11" ht="15" customHeight="1">
      <c r="A232" s="57"/>
      <c r="B232" s="57"/>
      <c r="C232" s="57"/>
      <c r="D232" s="57"/>
      <c r="E232" s="503"/>
      <c r="F232" s="503"/>
      <c r="G232" s="503"/>
      <c r="H232" s="503"/>
      <c r="I232" s="503"/>
      <c r="J232" s="743"/>
      <c r="K232" s="744"/>
    </row>
    <row r="233" spans="1:11" ht="15" customHeight="1">
      <c r="A233" s="57"/>
      <c r="B233" s="57"/>
      <c r="C233" s="57"/>
      <c r="D233" s="57"/>
      <c r="E233" s="503"/>
      <c r="F233" s="503"/>
      <c r="G233" s="503"/>
      <c r="H233" s="503"/>
      <c r="I233" s="503"/>
      <c r="J233" s="743"/>
      <c r="K233" s="744"/>
    </row>
    <row r="234" spans="1:11" ht="15" customHeight="1">
      <c r="A234" s="57"/>
      <c r="B234" s="57"/>
      <c r="C234" s="57"/>
      <c r="D234" s="57"/>
      <c r="E234" s="503"/>
      <c r="F234" s="503"/>
      <c r="G234" s="503"/>
      <c r="H234" s="503"/>
      <c r="I234" s="503"/>
      <c r="J234" s="743"/>
      <c r="K234" s="744"/>
    </row>
    <row r="235" spans="1:11" ht="15" customHeight="1">
      <c r="A235" s="57"/>
      <c r="B235" s="57"/>
      <c r="C235" s="57"/>
      <c r="D235" s="57"/>
      <c r="E235" s="503"/>
      <c r="F235" s="503"/>
      <c r="G235" s="503"/>
      <c r="H235" s="503"/>
      <c r="I235" s="503"/>
      <c r="J235" s="743"/>
      <c r="K235" s="744"/>
    </row>
    <row r="236" spans="1:11" ht="15" customHeight="1">
      <c r="A236" s="57"/>
      <c r="B236" s="57"/>
      <c r="C236" s="57"/>
      <c r="D236" s="57"/>
      <c r="E236" s="503"/>
      <c r="F236" s="503"/>
      <c r="G236" s="503"/>
      <c r="H236" s="503"/>
      <c r="I236" s="503"/>
      <c r="J236" s="743"/>
      <c r="K236" s="744"/>
    </row>
    <row r="237" spans="1:11" ht="15" customHeight="1">
      <c r="A237"/>
      <c r="B237"/>
      <c r="D237"/>
    </row>
    <row r="238" spans="1:11" ht="15" customHeight="1">
      <c r="A238"/>
      <c r="B238"/>
      <c r="D238"/>
    </row>
    <row r="239" spans="1:11" ht="15" customHeight="1">
      <c r="A239"/>
      <c r="B239"/>
      <c r="D239"/>
    </row>
    <row r="240" spans="1:11" ht="15" customHeight="1">
      <c r="A240"/>
      <c r="B240"/>
      <c r="D240"/>
    </row>
    <row r="241" spans="1:4" ht="15" customHeight="1">
      <c r="A241"/>
      <c r="B241"/>
      <c r="D241"/>
    </row>
    <row r="242" spans="1:4" ht="15" customHeight="1">
      <c r="A242"/>
      <c r="B242"/>
      <c r="D242"/>
    </row>
    <row r="243" spans="1:4" ht="15" customHeight="1">
      <c r="A243"/>
      <c r="B243"/>
      <c r="D243"/>
    </row>
    <row r="244" spans="1:4" ht="15" customHeight="1">
      <c r="A244"/>
      <c r="B244"/>
      <c r="D244"/>
    </row>
    <row r="245" spans="1:4" ht="15" customHeight="1">
      <c r="A245"/>
      <c r="B245"/>
      <c r="D245"/>
    </row>
    <row r="246" spans="1:4" ht="15" customHeight="1">
      <c r="A246"/>
      <c r="B246"/>
      <c r="D246"/>
    </row>
    <row r="247" spans="1:4" ht="15" customHeight="1">
      <c r="A247"/>
      <c r="B247"/>
      <c r="D247"/>
    </row>
    <row r="248" spans="1:4" ht="15" customHeight="1">
      <c r="A248"/>
      <c r="B248"/>
      <c r="D248"/>
    </row>
    <row r="249" spans="1:4" ht="15" customHeight="1">
      <c r="A249"/>
      <c r="B249"/>
      <c r="D249"/>
    </row>
    <row r="250" spans="1:4" ht="15" customHeight="1">
      <c r="A250"/>
      <c r="B250"/>
      <c r="D250"/>
    </row>
    <row r="251" spans="1:4" ht="15" customHeight="1">
      <c r="A251"/>
      <c r="B251"/>
      <c r="D251"/>
    </row>
    <row r="252" spans="1:4" ht="15" customHeight="1">
      <c r="A252"/>
      <c r="B252"/>
      <c r="D252"/>
    </row>
    <row r="253" spans="1:4" ht="15" customHeight="1">
      <c r="A253"/>
      <c r="B253"/>
      <c r="D253"/>
    </row>
    <row r="254" spans="1:4" ht="15" customHeight="1">
      <c r="A254"/>
      <c r="B254"/>
      <c r="D254"/>
    </row>
    <row r="255" spans="1:4" ht="15" customHeight="1">
      <c r="A255"/>
      <c r="B255"/>
      <c r="D255"/>
    </row>
    <row r="256" spans="1:4" ht="15" customHeight="1">
      <c r="A256"/>
      <c r="B256"/>
      <c r="D256"/>
    </row>
    <row r="257" spans="1:4" ht="15" customHeight="1">
      <c r="A257"/>
      <c r="B257"/>
      <c r="D257"/>
    </row>
    <row r="258" spans="1:4" ht="15" customHeight="1">
      <c r="A258"/>
      <c r="B258"/>
      <c r="D258"/>
    </row>
    <row r="259" spans="1:4" ht="15" customHeight="1">
      <c r="A259"/>
      <c r="B259"/>
      <c r="D259"/>
    </row>
    <row r="260" spans="1:4" ht="15" customHeight="1">
      <c r="A260"/>
      <c r="B260"/>
      <c r="D260"/>
    </row>
    <row r="261" spans="1:4" ht="15" customHeight="1">
      <c r="A261"/>
      <c r="B261"/>
      <c r="D261"/>
    </row>
    <row r="262" spans="1:4" ht="15" customHeight="1">
      <c r="A262"/>
      <c r="B262"/>
      <c r="D262"/>
    </row>
    <row r="263" spans="1:4" ht="15" customHeight="1">
      <c r="A263"/>
      <c r="B263"/>
      <c r="D263"/>
    </row>
    <row r="264" spans="1:4" ht="15" customHeight="1">
      <c r="A264"/>
      <c r="B264"/>
      <c r="D264"/>
    </row>
    <row r="265" spans="1:4" ht="15" customHeight="1">
      <c r="A265"/>
      <c r="B265"/>
      <c r="D265"/>
    </row>
    <row r="266" spans="1:4" ht="15" customHeight="1">
      <c r="A266"/>
      <c r="B266"/>
      <c r="D266"/>
    </row>
    <row r="267" spans="1:4" ht="15" customHeight="1">
      <c r="A267"/>
      <c r="B267"/>
      <c r="D267"/>
    </row>
    <row r="268" spans="1:4" ht="15" customHeight="1">
      <c r="A268"/>
      <c r="B268"/>
      <c r="D268"/>
    </row>
    <row r="269" spans="1:4" ht="15" customHeight="1">
      <c r="A269"/>
      <c r="B269"/>
      <c r="D269"/>
    </row>
    <row r="270" spans="1:4" ht="15" customHeight="1">
      <c r="A270"/>
      <c r="B270"/>
      <c r="D270"/>
    </row>
    <row r="271" spans="1:4" ht="15" customHeight="1">
      <c r="A271"/>
      <c r="B271"/>
      <c r="D271"/>
    </row>
    <row r="272" spans="1:4" ht="15" customHeight="1">
      <c r="A272"/>
      <c r="B272"/>
      <c r="D272"/>
    </row>
    <row r="273" spans="1:4" ht="15" customHeight="1">
      <c r="A273"/>
      <c r="B273"/>
      <c r="D273"/>
    </row>
    <row r="274" spans="1:4" ht="15" customHeight="1">
      <c r="A274"/>
      <c r="B274"/>
      <c r="D274"/>
    </row>
    <row r="275" spans="1:4" ht="15" customHeight="1">
      <c r="A275"/>
      <c r="B275"/>
      <c r="D275"/>
    </row>
    <row r="276" spans="1:4" ht="15" customHeight="1">
      <c r="A276"/>
      <c r="B276"/>
      <c r="D276"/>
    </row>
    <row r="277" spans="1:4" ht="15" customHeight="1">
      <c r="A277"/>
      <c r="B277"/>
      <c r="D277"/>
    </row>
    <row r="278" spans="1:4" ht="15" customHeight="1">
      <c r="A278"/>
      <c r="B278"/>
      <c r="D278"/>
    </row>
    <row r="279" spans="1:4" ht="15" customHeight="1">
      <c r="A279"/>
      <c r="B279"/>
      <c r="D279"/>
    </row>
    <row r="280" spans="1:4" ht="15" customHeight="1">
      <c r="A280"/>
      <c r="B280"/>
      <c r="D280"/>
    </row>
    <row r="281" spans="1:4" ht="15" customHeight="1">
      <c r="A281"/>
      <c r="B281"/>
      <c r="D281"/>
    </row>
    <row r="282" spans="1:4" ht="15" customHeight="1">
      <c r="A282"/>
      <c r="B282"/>
      <c r="D282"/>
    </row>
    <row r="283" spans="1:4" ht="15" customHeight="1">
      <c r="A283"/>
      <c r="B283"/>
      <c r="D283"/>
    </row>
    <row r="284" spans="1:4" ht="15" customHeight="1">
      <c r="A284"/>
      <c r="B284"/>
      <c r="D284"/>
    </row>
    <row r="285" spans="1:4" ht="15" customHeight="1">
      <c r="A285"/>
      <c r="B285"/>
      <c r="D285"/>
    </row>
    <row r="286" spans="1:4" ht="15" customHeight="1">
      <c r="A286"/>
      <c r="B286"/>
      <c r="D286"/>
    </row>
    <row r="287" spans="1:4" ht="15" customHeight="1">
      <c r="A287"/>
      <c r="B287"/>
      <c r="D287"/>
    </row>
    <row r="288" spans="1:4" ht="15" customHeight="1">
      <c r="A288"/>
      <c r="B288"/>
      <c r="D288"/>
    </row>
    <row r="289" spans="1:4" ht="15" customHeight="1">
      <c r="A289"/>
      <c r="B289"/>
      <c r="D289"/>
    </row>
    <row r="290" spans="1:4" ht="15" customHeight="1">
      <c r="A290"/>
      <c r="B290"/>
      <c r="D290"/>
    </row>
    <row r="291" spans="1:4" ht="15" customHeight="1">
      <c r="A291"/>
      <c r="B291"/>
      <c r="D291"/>
    </row>
    <row r="292" spans="1:4" ht="15" customHeight="1">
      <c r="A292"/>
      <c r="B292"/>
      <c r="D292"/>
    </row>
    <row r="293" spans="1:4" ht="15" customHeight="1">
      <c r="A293"/>
      <c r="B293"/>
      <c r="D293"/>
    </row>
    <row r="294" spans="1:4" ht="15" customHeight="1">
      <c r="A294"/>
      <c r="B294"/>
      <c r="D294"/>
    </row>
    <row r="295" spans="1:4" ht="15" customHeight="1">
      <c r="A295"/>
      <c r="B295"/>
      <c r="D295"/>
    </row>
    <row r="296" spans="1:4" ht="15" customHeight="1">
      <c r="A296"/>
      <c r="B296"/>
      <c r="D296"/>
    </row>
    <row r="297" spans="1:4" ht="15" customHeight="1">
      <c r="A297"/>
      <c r="B297"/>
      <c r="D297"/>
    </row>
    <row r="298" spans="1:4" ht="15" customHeight="1">
      <c r="A298"/>
      <c r="B298"/>
      <c r="D298"/>
    </row>
    <row r="299" spans="1:4" ht="15" customHeight="1">
      <c r="A299"/>
      <c r="B299"/>
      <c r="D299"/>
    </row>
    <row r="300" spans="1:4" ht="15" customHeight="1">
      <c r="A300"/>
      <c r="B300"/>
      <c r="D300"/>
    </row>
    <row r="301" spans="1:4" ht="15" customHeight="1">
      <c r="A301"/>
      <c r="B301"/>
      <c r="D301"/>
    </row>
    <row r="302" spans="1:4" ht="15" customHeight="1">
      <c r="A302"/>
      <c r="B302"/>
      <c r="D302"/>
    </row>
    <row r="303" spans="1:4" ht="15" customHeight="1">
      <c r="A303"/>
      <c r="B303"/>
      <c r="D303"/>
    </row>
    <row r="304" spans="1:4" ht="15" customHeight="1">
      <c r="A304"/>
      <c r="B304"/>
      <c r="D304"/>
    </row>
    <row r="305" spans="1:4">
      <c r="A305"/>
      <c r="B305"/>
      <c r="D305"/>
    </row>
    <row r="306" spans="1:4">
      <c r="A306"/>
      <c r="B306"/>
      <c r="D306"/>
    </row>
    <row r="307" spans="1:4">
      <c r="A307"/>
      <c r="B307"/>
      <c r="D307"/>
    </row>
    <row r="308" spans="1:4">
      <c r="A308"/>
      <c r="B308"/>
      <c r="D308"/>
    </row>
    <row r="309" spans="1:4">
      <c r="A309"/>
      <c r="B309"/>
      <c r="D309"/>
    </row>
    <row r="310" spans="1:4">
      <c r="A310"/>
      <c r="B310"/>
      <c r="D310"/>
    </row>
    <row r="311" spans="1:4">
      <c r="A311"/>
      <c r="B311"/>
      <c r="D311"/>
    </row>
    <row r="312" spans="1:4">
      <c r="A312"/>
      <c r="B312"/>
      <c r="D312"/>
    </row>
    <row r="313" spans="1:4">
      <c r="A313"/>
      <c r="B313"/>
      <c r="D313"/>
    </row>
    <row r="314" spans="1:4">
      <c r="A314"/>
      <c r="B314"/>
      <c r="D314"/>
    </row>
    <row r="315" spans="1:4">
      <c r="A315"/>
      <c r="B315"/>
      <c r="D315"/>
    </row>
    <row r="316" spans="1:4">
      <c r="A316"/>
      <c r="B316"/>
      <c r="D316"/>
    </row>
    <row r="317" spans="1:4">
      <c r="A317"/>
      <c r="B317"/>
      <c r="D317"/>
    </row>
    <row r="318" spans="1:4">
      <c r="A318"/>
      <c r="B318"/>
      <c r="D318"/>
    </row>
    <row r="319" spans="1:4">
      <c r="A319"/>
      <c r="B319"/>
      <c r="D319"/>
    </row>
    <row r="320" spans="1:4">
      <c r="A320"/>
      <c r="B320"/>
      <c r="D320"/>
    </row>
    <row r="321" spans="1:4">
      <c r="A321"/>
      <c r="B321"/>
      <c r="D321"/>
    </row>
    <row r="322" spans="1:4">
      <c r="A322"/>
      <c r="B322"/>
      <c r="D322"/>
    </row>
    <row r="323" spans="1:4">
      <c r="A323"/>
      <c r="B323"/>
      <c r="D323"/>
    </row>
    <row r="324" spans="1:4">
      <c r="A324"/>
      <c r="B324"/>
      <c r="D324"/>
    </row>
    <row r="325" spans="1:4">
      <c r="A325"/>
      <c r="B325"/>
      <c r="D325"/>
    </row>
    <row r="326" spans="1:4">
      <c r="A326"/>
      <c r="B326"/>
      <c r="D326"/>
    </row>
    <row r="327" spans="1:4">
      <c r="A327"/>
      <c r="B327"/>
      <c r="D327"/>
    </row>
    <row r="328" spans="1:4">
      <c r="A328"/>
      <c r="B328"/>
      <c r="D328"/>
    </row>
    <row r="329" spans="1:4">
      <c r="A329"/>
      <c r="B329"/>
      <c r="D329"/>
    </row>
    <row r="330" spans="1:4">
      <c r="A330"/>
      <c r="B330"/>
      <c r="D330"/>
    </row>
    <row r="331" spans="1:4">
      <c r="A331"/>
      <c r="B331"/>
      <c r="D331"/>
    </row>
    <row r="332" spans="1:4">
      <c r="A332"/>
      <c r="B332"/>
      <c r="D332"/>
    </row>
    <row r="333" spans="1:4">
      <c r="A333"/>
      <c r="B333"/>
      <c r="D333"/>
    </row>
    <row r="334" spans="1:4">
      <c r="A334"/>
      <c r="B334"/>
      <c r="D334"/>
    </row>
    <row r="335" spans="1:4">
      <c r="A335"/>
      <c r="B335"/>
      <c r="D335"/>
    </row>
    <row r="336" spans="1:4">
      <c r="A336"/>
      <c r="B336"/>
      <c r="D336"/>
    </row>
    <row r="337" spans="1:4">
      <c r="A337"/>
      <c r="B337"/>
      <c r="D337"/>
    </row>
    <row r="338" spans="1:4">
      <c r="A338"/>
      <c r="B338"/>
      <c r="D338"/>
    </row>
    <row r="339" spans="1:4">
      <c r="A339"/>
      <c r="B339"/>
      <c r="D339"/>
    </row>
    <row r="340" spans="1:4">
      <c r="A340"/>
      <c r="B340"/>
      <c r="D340"/>
    </row>
    <row r="341" spans="1:4">
      <c r="A341"/>
      <c r="B341"/>
      <c r="D341"/>
    </row>
    <row r="342" spans="1:4">
      <c r="A342"/>
      <c r="B342"/>
      <c r="D342"/>
    </row>
    <row r="343" spans="1:4">
      <c r="A343"/>
      <c r="B343"/>
      <c r="D343"/>
    </row>
    <row r="344" spans="1:4">
      <c r="A344"/>
      <c r="B344"/>
      <c r="D344"/>
    </row>
    <row r="345" spans="1:4">
      <c r="A345"/>
      <c r="B345"/>
      <c r="D345"/>
    </row>
    <row r="346" spans="1:4">
      <c r="A346"/>
      <c r="B346"/>
      <c r="D346"/>
    </row>
    <row r="347" spans="1:4">
      <c r="A347"/>
      <c r="B347"/>
      <c r="D347"/>
    </row>
    <row r="348" spans="1:4">
      <c r="A348"/>
      <c r="B348"/>
      <c r="D348"/>
    </row>
    <row r="349" spans="1:4">
      <c r="A349"/>
      <c r="B349"/>
      <c r="D349"/>
    </row>
    <row r="350" spans="1:4">
      <c r="A350"/>
      <c r="B350"/>
      <c r="D350"/>
    </row>
    <row r="351" spans="1:4">
      <c r="A351"/>
      <c r="B351"/>
      <c r="D351"/>
    </row>
    <row r="352" spans="1:4">
      <c r="A352"/>
      <c r="B352"/>
      <c r="D352"/>
    </row>
    <row r="353" spans="1:4">
      <c r="A353"/>
      <c r="B353"/>
      <c r="D353"/>
    </row>
    <row r="354" spans="1:4">
      <c r="A354"/>
      <c r="B354"/>
      <c r="D354"/>
    </row>
    <row r="355" spans="1:4">
      <c r="A355"/>
      <c r="B355"/>
      <c r="D355"/>
    </row>
    <row r="356" spans="1:4">
      <c r="A356"/>
      <c r="B356"/>
      <c r="D356"/>
    </row>
    <row r="357" spans="1:4">
      <c r="A357"/>
      <c r="B357"/>
      <c r="D357"/>
    </row>
    <row r="358" spans="1:4">
      <c r="A358"/>
      <c r="B358"/>
      <c r="D358"/>
    </row>
    <row r="359" spans="1:4">
      <c r="A359"/>
      <c r="B359"/>
      <c r="D359"/>
    </row>
    <row r="360" spans="1:4">
      <c r="A360"/>
      <c r="B360"/>
      <c r="D360"/>
    </row>
    <row r="361" spans="1:4">
      <c r="A361"/>
      <c r="B361"/>
      <c r="D361"/>
    </row>
    <row r="362" spans="1:4">
      <c r="A362"/>
      <c r="B362"/>
      <c r="D362"/>
    </row>
    <row r="363" spans="1:4">
      <c r="A363"/>
      <c r="B363"/>
      <c r="D363"/>
    </row>
    <row r="364" spans="1:4">
      <c r="A364"/>
      <c r="B364"/>
      <c r="D364"/>
    </row>
    <row r="365" spans="1:4">
      <c r="A365"/>
      <c r="B365"/>
      <c r="D365"/>
    </row>
    <row r="366" spans="1:4">
      <c r="A366"/>
      <c r="B366"/>
      <c r="D366"/>
    </row>
    <row r="367" spans="1:4">
      <c r="A367"/>
      <c r="B367"/>
      <c r="D367"/>
    </row>
    <row r="368" spans="1:4">
      <c r="A368"/>
      <c r="B368"/>
      <c r="D368"/>
    </row>
    <row r="369" spans="1:4">
      <c r="A369"/>
      <c r="B369"/>
      <c r="D369"/>
    </row>
    <row r="370" spans="1:4">
      <c r="A370"/>
      <c r="B370"/>
      <c r="D370"/>
    </row>
    <row r="371" spans="1:4">
      <c r="A371"/>
      <c r="B371"/>
      <c r="D371"/>
    </row>
    <row r="372" spans="1:4">
      <c r="A372"/>
      <c r="B372"/>
      <c r="D372"/>
    </row>
    <row r="373" spans="1:4">
      <c r="A373"/>
      <c r="B373"/>
      <c r="D373"/>
    </row>
    <row r="374" spans="1:4">
      <c r="A374"/>
      <c r="B374"/>
      <c r="D374"/>
    </row>
    <row r="375" spans="1:4">
      <c r="A375"/>
      <c r="B375"/>
      <c r="D375"/>
    </row>
    <row r="376" spans="1:4">
      <c r="A376"/>
      <c r="B376"/>
      <c r="D376"/>
    </row>
    <row r="377" spans="1:4">
      <c r="A377"/>
      <c r="B377"/>
      <c r="D377"/>
    </row>
    <row r="378" spans="1:4">
      <c r="A378"/>
      <c r="B378"/>
      <c r="D378"/>
    </row>
    <row r="379" spans="1:4">
      <c r="A379"/>
      <c r="B379"/>
      <c r="D379"/>
    </row>
    <row r="380" spans="1:4">
      <c r="A380"/>
      <c r="B380"/>
      <c r="D380"/>
    </row>
    <row r="381" spans="1:4">
      <c r="A381"/>
      <c r="B381"/>
      <c r="D381"/>
    </row>
    <row r="382" spans="1:4">
      <c r="A382"/>
      <c r="B382"/>
      <c r="D382"/>
    </row>
    <row r="383" spans="1:4">
      <c r="A383"/>
      <c r="B383"/>
      <c r="D383"/>
    </row>
    <row r="384" spans="1:4">
      <c r="A384"/>
      <c r="B384"/>
      <c r="D384"/>
    </row>
    <row r="385" spans="1:4">
      <c r="A385"/>
      <c r="B385"/>
      <c r="D385"/>
    </row>
    <row r="386" spans="1:4">
      <c r="A386"/>
      <c r="B386"/>
      <c r="D386"/>
    </row>
    <row r="387" spans="1:4">
      <c r="A387"/>
      <c r="B387"/>
      <c r="D387"/>
    </row>
    <row r="388" spans="1:4">
      <c r="A388"/>
      <c r="B388"/>
      <c r="D388"/>
    </row>
    <row r="389" spans="1:4">
      <c r="A389"/>
      <c r="B389"/>
      <c r="D389"/>
    </row>
    <row r="390" spans="1:4">
      <c r="A390"/>
      <c r="B390"/>
      <c r="D390"/>
    </row>
    <row r="391" spans="1:4">
      <c r="A391"/>
      <c r="B391"/>
      <c r="D391"/>
    </row>
    <row r="392" spans="1:4">
      <c r="A392"/>
      <c r="B392"/>
      <c r="D392"/>
    </row>
    <row r="393" spans="1:4">
      <c r="A393"/>
      <c r="B393"/>
      <c r="D393"/>
    </row>
    <row r="394" spans="1:4">
      <c r="A394"/>
      <c r="B394"/>
      <c r="D394"/>
    </row>
    <row r="395" spans="1:4">
      <c r="A395"/>
      <c r="B395"/>
      <c r="D395"/>
    </row>
    <row r="396" spans="1:4">
      <c r="A396"/>
      <c r="B396"/>
      <c r="D396"/>
    </row>
    <row r="397" spans="1:4">
      <c r="A397"/>
      <c r="B397"/>
      <c r="D397"/>
    </row>
    <row r="398" spans="1:4">
      <c r="A398"/>
      <c r="B398"/>
      <c r="D398"/>
    </row>
    <row r="399" spans="1:4">
      <c r="A399"/>
      <c r="B399"/>
      <c r="D399"/>
    </row>
    <row r="400" spans="1:4">
      <c r="A400"/>
      <c r="B400"/>
      <c r="D400"/>
    </row>
    <row r="401" spans="1:4">
      <c r="A401"/>
      <c r="B401"/>
      <c r="D401"/>
    </row>
    <row r="402" spans="1:4">
      <c r="A402"/>
      <c r="B402"/>
      <c r="D402"/>
    </row>
    <row r="403" spans="1:4">
      <c r="A403"/>
      <c r="B403"/>
      <c r="D403"/>
    </row>
    <row r="404" spans="1:4">
      <c r="A404"/>
      <c r="B404"/>
      <c r="D404"/>
    </row>
    <row r="405" spans="1:4">
      <c r="A405"/>
      <c r="B405"/>
      <c r="D405"/>
    </row>
    <row r="406" spans="1:4">
      <c r="A406"/>
      <c r="B406"/>
      <c r="D406"/>
    </row>
    <row r="407" spans="1:4">
      <c r="A407"/>
      <c r="B407"/>
      <c r="D407"/>
    </row>
    <row r="408" spans="1:4">
      <c r="A408"/>
      <c r="B408"/>
      <c r="D408"/>
    </row>
    <row r="409" spans="1:4">
      <c r="A409"/>
      <c r="B409"/>
      <c r="D409"/>
    </row>
    <row r="410" spans="1:4">
      <c r="A410"/>
      <c r="B410"/>
      <c r="D410"/>
    </row>
    <row r="411" spans="1:4">
      <c r="A411"/>
      <c r="B411"/>
      <c r="D411"/>
    </row>
    <row r="412" spans="1:4">
      <c r="A412"/>
      <c r="B412"/>
      <c r="D412"/>
    </row>
    <row r="413" spans="1:4">
      <c r="A413"/>
      <c r="B413"/>
      <c r="D413"/>
    </row>
    <row r="414" spans="1:4">
      <c r="A414"/>
      <c r="B414"/>
      <c r="D414"/>
    </row>
    <row r="415" spans="1:4">
      <c r="A415"/>
      <c r="B415"/>
      <c r="D415"/>
    </row>
    <row r="416" spans="1:4">
      <c r="A416"/>
      <c r="B416"/>
      <c r="D416"/>
    </row>
    <row r="417" spans="1:4">
      <c r="A417"/>
      <c r="B417"/>
      <c r="D417"/>
    </row>
    <row r="418" spans="1:4">
      <c r="A418"/>
      <c r="B418"/>
      <c r="D418"/>
    </row>
    <row r="419" spans="1:4">
      <c r="A419"/>
      <c r="B419"/>
      <c r="D419"/>
    </row>
    <row r="420" spans="1:4">
      <c r="A420"/>
      <c r="B420"/>
      <c r="D420"/>
    </row>
    <row r="421" spans="1:4">
      <c r="A421"/>
      <c r="B421"/>
      <c r="D421"/>
    </row>
    <row r="422" spans="1:4">
      <c r="A422"/>
      <c r="B422"/>
      <c r="D422"/>
    </row>
    <row r="423" spans="1:4">
      <c r="A423"/>
      <c r="B423"/>
      <c r="D423"/>
    </row>
    <row r="424" spans="1:4">
      <c r="A424"/>
      <c r="B424"/>
      <c r="D424"/>
    </row>
    <row r="425" spans="1:4">
      <c r="A425"/>
      <c r="B425"/>
      <c r="D425"/>
    </row>
    <row r="426" spans="1:4">
      <c r="A426"/>
      <c r="B426"/>
      <c r="D426"/>
    </row>
    <row r="427" spans="1:4">
      <c r="A427"/>
      <c r="B427"/>
      <c r="D427"/>
    </row>
    <row r="428" spans="1:4">
      <c r="A428"/>
      <c r="B428"/>
      <c r="D428"/>
    </row>
    <row r="429" spans="1:4">
      <c r="A429"/>
      <c r="B429"/>
      <c r="D429"/>
    </row>
    <row r="430" spans="1:4">
      <c r="A430"/>
      <c r="B430"/>
      <c r="D430"/>
    </row>
    <row r="431" spans="1:4">
      <c r="A431"/>
      <c r="B431"/>
      <c r="D431"/>
    </row>
    <row r="432" spans="1:4">
      <c r="A432"/>
      <c r="B432"/>
      <c r="D432"/>
    </row>
    <row r="433" spans="1:4">
      <c r="A433"/>
      <c r="B433"/>
      <c r="D433"/>
    </row>
    <row r="434" spans="1:4">
      <c r="A434"/>
      <c r="B434"/>
      <c r="D434"/>
    </row>
    <row r="435" spans="1:4">
      <c r="A435"/>
      <c r="B435"/>
      <c r="D435"/>
    </row>
    <row r="436" spans="1:4">
      <c r="A436"/>
      <c r="B436"/>
      <c r="D436"/>
    </row>
    <row r="437" spans="1:4">
      <c r="A437"/>
      <c r="B437"/>
      <c r="D437"/>
    </row>
    <row r="438" spans="1:4">
      <c r="A438"/>
      <c r="B438"/>
      <c r="D438"/>
    </row>
    <row r="439" spans="1:4">
      <c r="A439"/>
      <c r="B439"/>
      <c r="D439"/>
    </row>
    <row r="440" spans="1:4">
      <c r="A440"/>
      <c r="B440"/>
      <c r="D440"/>
    </row>
    <row r="441" spans="1:4">
      <c r="A441"/>
      <c r="B441"/>
      <c r="D441"/>
    </row>
    <row r="442" spans="1:4">
      <c r="A442"/>
      <c r="B442"/>
      <c r="D442"/>
    </row>
    <row r="443" spans="1:4">
      <c r="A443"/>
      <c r="B443"/>
      <c r="D443"/>
    </row>
    <row r="444" spans="1:4">
      <c r="A444"/>
      <c r="B444"/>
      <c r="D444"/>
    </row>
    <row r="445" spans="1:4">
      <c r="A445"/>
      <c r="B445"/>
      <c r="D445"/>
    </row>
    <row r="446" spans="1:4">
      <c r="A446"/>
      <c r="B446"/>
      <c r="D446"/>
    </row>
    <row r="447" spans="1:4">
      <c r="A447"/>
      <c r="B447"/>
      <c r="D447"/>
    </row>
    <row r="448" spans="1:4">
      <c r="A448"/>
      <c r="B448"/>
      <c r="D448"/>
    </row>
    <row r="449" spans="1:4">
      <c r="A449"/>
      <c r="B449"/>
      <c r="D449"/>
    </row>
    <row r="450" spans="1:4">
      <c r="A450"/>
      <c r="B450"/>
      <c r="D450"/>
    </row>
    <row r="451" spans="1:4">
      <c r="A451"/>
      <c r="B451"/>
      <c r="D451"/>
    </row>
    <row r="452" spans="1:4">
      <c r="A452"/>
      <c r="B452"/>
      <c r="D452"/>
    </row>
    <row r="453" spans="1:4">
      <c r="A453"/>
      <c r="B453"/>
      <c r="D453"/>
    </row>
    <row r="454" spans="1:4">
      <c r="A454"/>
      <c r="B454"/>
      <c r="D454"/>
    </row>
    <row r="455" spans="1:4">
      <c r="A455"/>
      <c r="B455"/>
      <c r="D455"/>
    </row>
    <row r="456" spans="1:4">
      <c r="A456"/>
      <c r="B456"/>
      <c r="D456"/>
    </row>
    <row r="457" spans="1:4">
      <c r="A457"/>
      <c r="B457"/>
      <c r="D457"/>
    </row>
    <row r="458" spans="1:4">
      <c r="A458"/>
      <c r="B458"/>
      <c r="D458"/>
    </row>
    <row r="459" spans="1:4">
      <c r="A459"/>
      <c r="B459"/>
      <c r="D459"/>
    </row>
  </sheetData>
  <mergeCells count="28">
    <mergeCell ref="C212:D212"/>
    <mergeCell ref="A77:A97"/>
    <mergeCell ref="C98:D98"/>
    <mergeCell ref="C126:D126"/>
    <mergeCell ref="C144:D144"/>
    <mergeCell ref="C176:D176"/>
    <mergeCell ref="A177:A189"/>
    <mergeCell ref="C192:D192"/>
    <mergeCell ref="A193:A210"/>
    <mergeCell ref="A99:A119"/>
    <mergeCell ref="A120:A125"/>
    <mergeCell ref="A127:A142"/>
    <mergeCell ref="A149:A174"/>
    <mergeCell ref="J8:J9"/>
    <mergeCell ref="K8:K9"/>
    <mergeCell ref="A2:K2"/>
    <mergeCell ref="A4:K4"/>
    <mergeCell ref="A8:B9"/>
    <mergeCell ref="C8:C9"/>
    <mergeCell ref="D8:D9"/>
    <mergeCell ref="E8:H8"/>
    <mergeCell ref="I8:I9"/>
    <mergeCell ref="A10:A24"/>
    <mergeCell ref="A26:A42"/>
    <mergeCell ref="C76:D76"/>
    <mergeCell ref="C25:D25"/>
    <mergeCell ref="C44:D44"/>
    <mergeCell ref="A45:A75"/>
  </mergeCells>
  <pageMargins left="0.98" right="0.7" top="0.4" bottom="0.39" header="0.3" footer="0.3"/>
  <pageSetup scale="65" orientation="portrait" horizontalDpi="4294967293" verticalDpi="4294967293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theme="4" tint="-0.249977111117893"/>
  </sheetPr>
  <dimension ref="A2:Y227"/>
  <sheetViews>
    <sheetView topLeftCell="A40" workbookViewId="0">
      <selection activeCell="C7" sqref="C7:D7"/>
    </sheetView>
  </sheetViews>
  <sheetFormatPr defaultRowHeight="15"/>
  <cols>
    <col min="1" max="1" width="4.85546875" customWidth="1"/>
    <col min="2" max="2" width="4" style="25" customWidth="1"/>
    <col min="3" max="3" width="23" style="58" customWidth="1"/>
    <col min="4" max="4" width="18.5703125" style="59" customWidth="1"/>
    <col min="5" max="5" width="7.28515625" style="60" customWidth="1"/>
    <col min="6" max="6" width="8.28515625" style="60" customWidth="1"/>
    <col min="7" max="7" width="7.5703125" style="60" customWidth="1"/>
    <col min="8" max="8" width="6.7109375" style="60" customWidth="1"/>
    <col min="9" max="9" width="12.85546875" style="60" customWidth="1"/>
    <col min="10" max="10" width="12.28515625" style="60" customWidth="1"/>
    <col min="11" max="11" width="11.85546875" style="14" customWidth="1"/>
    <col min="12" max="12" width="9.140625" style="60"/>
    <col min="14" max="14" width="14" customWidth="1"/>
    <col min="15" max="15" width="11.140625" customWidth="1"/>
    <col min="16" max="16" width="17.140625" customWidth="1"/>
    <col min="17" max="17" width="17.28515625" customWidth="1"/>
    <col min="18" max="18" width="8" customWidth="1"/>
    <col min="19" max="19" width="11.140625" customWidth="1"/>
  </cols>
  <sheetData>
    <row r="2" spans="1:25" ht="0.75" customHeight="1"/>
    <row r="3" spans="1:25" ht="27.75" customHeight="1">
      <c r="A3" s="837" t="str">
        <f>'[1]A-3-MAN (2)'!B2</f>
        <v>Baseline study for Fisheries Development in Telangana State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</row>
    <row r="4" spans="1:25" ht="6.75" customHeight="1"/>
    <row r="5" spans="1:25" ht="24.75" customHeight="1">
      <c r="A5" s="974" t="s">
        <v>2705</v>
      </c>
      <c r="B5" s="974"/>
      <c r="C5" s="974"/>
      <c r="D5" s="974"/>
      <c r="E5" s="974"/>
      <c r="F5" s="974"/>
      <c r="G5" s="974"/>
      <c r="H5" s="974"/>
      <c r="I5" s="974"/>
      <c r="J5" s="974"/>
      <c r="K5" s="974"/>
    </row>
    <row r="6" spans="1:25" ht="4.5" customHeight="1"/>
    <row r="7" spans="1:25" ht="20.25" customHeight="1">
      <c r="C7" s="878" t="s">
        <v>460</v>
      </c>
      <c r="D7" s="878"/>
    </row>
    <row r="8" spans="1:25" ht="9.75" customHeight="1"/>
    <row r="9" spans="1:25">
      <c r="A9" s="879" t="s">
        <v>461</v>
      </c>
      <c r="B9" s="880"/>
      <c r="C9" s="853" t="s">
        <v>333</v>
      </c>
      <c r="D9" s="853" t="s">
        <v>334</v>
      </c>
      <c r="E9" s="830" t="s">
        <v>256</v>
      </c>
      <c r="F9" s="830"/>
      <c r="G9" s="830"/>
      <c r="H9" s="830"/>
      <c r="I9" s="881" t="s">
        <v>335</v>
      </c>
      <c r="J9" s="882" t="s">
        <v>462</v>
      </c>
      <c r="K9" s="831" t="s">
        <v>463</v>
      </c>
    </row>
    <row r="10" spans="1:25">
      <c r="A10" s="879"/>
      <c r="B10" s="880"/>
      <c r="C10" s="853"/>
      <c r="D10" s="853"/>
      <c r="E10" s="823" t="s">
        <v>259</v>
      </c>
      <c r="F10" s="393" t="s">
        <v>260</v>
      </c>
      <c r="G10" s="393" t="s">
        <v>261</v>
      </c>
      <c r="H10" s="393" t="s">
        <v>262</v>
      </c>
      <c r="I10" s="881"/>
      <c r="J10" s="882"/>
      <c r="K10" s="831"/>
    </row>
    <row r="11" spans="1:25" ht="16.5" customHeight="1">
      <c r="A11" s="872" t="s">
        <v>464</v>
      </c>
      <c r="B11" s="771">
        <v>46</v>
      </c>
      <c r="C11" s="772" t="s">
        <v>69</v>
      </c>
      <c r="D11" s="773"/>
      <c r="E11" s="774"/>
      <c r="F11" s="774"/>
      <c r="G11" s="774"/>
      <c r="H11" s="774"/>
      <c r="I11" s="774"/>
      <c r="J11" s="807"/>
      <c r="K11" s="808"/>
      <c r="N11" s="864" t="s">
        <v>2598</v>
      </c>
      <c r="O11" s="864" t="s">
        <v>2599</v>
      </c>
      <c r="P11" s="864" t="s">
        <v>2600</v>
      </c>
      <c r="Q11" s="864" t="s">
        <v>2601</v>
      </c>
      <c r="R11" s="864" t="s">
        <v>2602</v>
      </c>
      <c r="S11" s="864" t="s">
        <v>2603</v>
      </c>
      <c r="T11" s="864"/>
      <c r="U11" s="864"/>
      <c r="V11" s="864"/>
      <c r="W11" s="864" t="s">
        <v>335</v>
      </c>
      <c r="X11" s="864" t="s">
        <v>2604</v>
      </c>
      <c r="Y11" s="864" t="s">
        <v>2605</v>
      </c>
    </row>
    <row r="12" spans="1:25" ht="18.95" customHeight="1">
      <c r="A12" s="866"/>
      <c r="B12" s="451"/>
      <c r="C12" s="614" t="s">
        <v>465</v>
      </c>
      <c r="D12" s="452" t="s">
        <v>466</v>
      </c>
      <c r="E12" s="490"/>
      <c r="F12" s="615" t="s">
        <v>338</v>
      </c>
      <c r="G12" s="490"/>
      <c r="H12" s="490"/>
      <c r="I12" s="616" t="s">
        <v>349</v>
      </c>
      <c r="J12" s="655">
        <v>85</v>
      </c>
      <c r="K12" s="656">
        <v>21</v>
      </c>
      <c r="N12" s="864"/>
      <c r="O12" s="864"/>
      <c r="P12" s="864"/>
      <c r="Q12" s="864"/>
      <c r="R12" s="864"/>
      <c r="S12" s="750" t="s">
        <v>259</v>
      </c>
      <c r="T12" s="750" t="s">
        <v>260</v>
      </c>
      <c r="U12" s="750" t="s">
        <v>261</v>
      </c>
      <c r="V12" s="750" t="s">
        <v>262</v>
      </c>
      <c r="W12" s="864"/>
      <c r="X12" s="864"/>
      <c r="Y12" s="864"/>
    </row>
    <row r="13" spans="1:25" ht="18.95" customHeight="1">
      <c r="A13" s="866"/>
      <c r="B13" s="777"/>
      <c r="C13" s="778"/>
      <c r="D13" s="779"/>
      <c r="E13" s="780"/>
      <c r="F13" s="780">
        <v>1</v>
      </c>
      <c r="G13" s="780"/>
      <c r="H13" s="781"/>
      <c r="I13" s="781"/>
      <c r="J13" s="809">
        <f>SUM(J12)</f>
        <v>85</v>
      </c>
      <c r="K13" s="809">
        <f>SUM(K12)</f>
        <v>21</v>
      </c>
    </row>
    <row r="14" spans="1:25" s="63" customFormat="1" ht="18.95" customHeight="1">
      <c r="A14" s="866"/>
      <c r="B14" s="771">
        <v>47</v>
      </c>
      <c r="C14" s="772" t="s">
        <v>70</v>
      </c>
      <c r="D14" s="773"/>
      <c r="E14" s="774"/>
      <c r="F14" s="774"/>
      <c r="G14" s="774"/>
      <c r="H14" s="774"/>
      <c r="I14" s="774"/>
      <c r="J14" s="807"/>
      <c r="K14" s="808"/>
      <c r="L14" s="524"/>
    </row>
    <row r="15" spans="1:25" s="63" customFormat="1" ht="18.95" customHeight="1">
      <c r="A15" s="866"/>
      <c r="B15" s="451"/>
      <c r="C15" s="614" t="s">
        <v>465</v>
      </c>
      <c r="D15" s="452" t="s">
        <v>467</v>
      </c>
      <c r="E15" s="490"/>
      <c r="F15" s="615" t="s">
        <v>338</v>
      </c>
      <c r="G15" s="490"/>
      <c r="H15" s="490"/>
      <c r="I15" s="616" t="s">
        <v>349</v>
      </c>
      <c r="J15" s="655">
        <v>15</v>
      </c>
      <c r="K15" s="656">
        <v>4</v>
      </c>
      <c r="L15" s="524"/>
      <c r="N15" s="747">
        <v>3</v>
      </c>
      <c r="O15" s="748" t="s">
        <v>87</v>
      </c>
      <c r="P15" s="748" t="s">
        <v>92</v>
      </c>
      <c r="Q15" s="747" t="s">
        <v>1550</v>
      </c>
      <c r="R15" s="748" t="s">
        <v>93</v>
      </c>
      <c r="S15" s="747" t="s">
        <v>2547</v>
      </c>
      <c r="T15" s="747" t="s">
        <v>260</v>
      </c>
      <c r="U15" s="747" t="s">
        <v>2547</v>
      </c>
      <c r="V15" s="747" t="s">
        <v>2547</v>
      </c>
      <c r="W15" s="747" t="s">
        <v>445</v>
      </c>
      <c r="X15" s="747">
        <v>40</v>
      </c>
      <c r="Y15" s="747">
        <v>38</v>
      </c>
    </row>
    <row r="16" spans="1:25" s="63" customFormat="1" ht="18.95" customHeight="1">
      <c r="A16" s="866"/>
      <c r="B16" s="455"/>
      <c r="C16" s="614" t="s">
        <v>468</v>
      </c>
      <c r="D16" s="452" t="s">
        <v>467</v>
      </c>
      <c r="E16" s="615"/>
      <c r="F16" s="615" t="s">
        <v>338</v>
      </c>
      <c r="G16" s="615"/>
      <c r="H16" s="490"/>
      <c r="I16" s="616" t="s">
        <v>349</v>
      </c>
      <c r="J16" s="655">
        <v>32</v>
      </c>
      <c r="K16" s="656">
        <v>8</v>
      </c>
      <c r="L16" s="524"/>
      <c r="N16" s="748"/>
      <c r="O16" s="748"/>
      <c r="P16" s="748"/>
      <c r="Q16" s="748"/>
      <c r="R16" s="748"/>
      <c r="S16" s="748"/>
      <c r="T16" s="748"/>
      <c r="U16" s="748"/>
      <c r="V16" s="748"/>
      <c r="W16" s="750" t="s">
        <v>273</v>
      </c>
      <c r="X16" s="750">
        <f>SUM(X13:X15)</f>
        <v>40</v>
      </c>
      <c r="Y16" s="750">
        <f>SUM(Y13:Y15)</f>
        <v>38</v>
      </c>
    </row>
    <row r="17" spans="1:12" s="63" customFormat="1" ht="18.95" customHeight="1">
      <c r="A17" s="866"/>
      <c r="B17" s="777"/>
      <c r="C17" s="778"/>
      <c r="D17" s="779"/>
      <c r="E17" s="780"/>
      <c r="F17" s="780">
        <v>2</v>
      </c>
      <c r="G17" s="780"/>
      <c r="H17" s="781"/>
      <c r="I17" s="781"/>
      <c r="J17" s="809">
        <f>SUM(J15:J16)</f>
        <v>47</v>
      </c>
      <c r="K17" s="809">
        <f>SUM(K15:K16)</f>
        <v>12</v>
      </c>
      <c r="L17" s="524"/>
    </row>
    <row r="18" spans="1:12" s="64" customFormat="1" ht="18.95" customHeight="1">
      <c r="A18" s="866"/>
      <c r="B18" s="453">
        <v>48</v>
      </c>
      <c r="C18" s="454" t="s">
        <v>71</v>
      </c>
      <c r="D18" s="429"/>
      <c r="E18" s="416"/>
      <c r="F18" s="416"/>
      <c r="G18" s="416"/>
      <c r="H18" s="416"/>
      <c r="I18" s="416"/>
      <c r="J18" s="657">
        <f>SUM(J15:J16)</f>
        <v>47</v>
      </c>
      <c r="K18" s="658">
        <f>SUM(K15:K16)</f>
        <v>12</v>
      </c>
      <c r="L18" s="515"/>
    </row>
    <row r="19" spans="1:12" s="64" customFormat="1" ht="18.95" customHeight="1">
      <c r="A19" s="866"/>
      <c r="B19" s="451"/>
      <c r="C19" s="614" t="s">
        <v>465</v>
      </c>
      <c r="D19" s="452" t="s">
        <v>469</v>
      </c>
      <c r="E19" s="615"/>
      <c r="F19" s="615"/>
      <c r="G19" s="615" t="s">
        <v>338</v>
      </c>
      <c r="H19" s="490"/>
      <c r="I19" s="616" t="s">
        <v>349</v>
      </c>
      <c r="J19" s="655">
        <v>20</v>
      </c>
      <c r="K19" s="656">
        <v>15</v>
      </c>
      <c r="L19" s="515"/>
    </row>
    <row r="20" spans="1:12" s="64" customFormat="1" ht="18.95" customHeight="1">
      <c r="A20" s="866"/>
      <c r="B20" s="455"/>
      <c r="C20" s="614" t="s">
        <v>470</v>
      </c>
      <c r="D20" s="452" t="s">
        <v>469</v>
      </c>
      <c r="E20" s="615"/>
      <c r="F20" s="615"/>
      <c r="G20" s="615" t="s">
        <v>338</v>
      </c>
      <c r="H20" s="490"/>
      <c r="I20" s="616" t="s">
        <v>349</v>
      </c>
      <c r="J20" s="655">
        <v>5</v>
      </c>
      <c r="K20" s="656">
        <v>3.75</v>
      </c>
      <c r="L20" s="515"/>
    </row>
    <row r="21" spans="1:12" s="64" customFormat="1" ht="18.95" customHeight="1">
      <c r="A21" s="866"/>
      <c r="B21" s="455"/>
      <c r="C21" s="614" t="s">
        <v>471</v>
      </c>
      <c r="D21" s="452" t="s">
        <v>469</v>
      </c>
      <c r="E21" s="615"/>
      <c r="F21" s="615"/>
      <c r="G21" s="615" t="s">
        <v>338</v>
      </c>
      <c r="H21" s="490"/>
      <c r="I21" s="616" t="s">
        <v>349</v>
      </c>
      <c r="J21" s="655">
        <v>4</v>
      </c>
      <c r="K21" s="656">
        <v>3</v>
      </c>
      <c r="L21" s="515"/>
    </row>
    <row r="22" spans="1:12" s="64" customFormat="1" ht="18.95" customHeight="1">
      <c r="A22" s="866"/>
      <c r="B22" s="777"/>
      <c r="C22" s="778"/>
      <c r="D22" s="779"/>
      <c r="E22" s="780"/>
      <c r="F22" s="780"/>
      <c r="G22" s="780">
        <v>3</v>
      </c>
      <c r="H22" s="781"/>
      <c r="I22" s="781"/>
      <c r="J22" s="809">
        <f>SUM(J19:J21)</f>
        <v>29</v>
      </c>
      <c r="K22" s="809">
        <f>SUM(K19:K21)</f>
        <v>21.75</v>
      </c>
      <c r="L22" s="515"/>
    </row>
    <row r="23" spans="1:12" s="64" customFormat="1" ht="18.95" customHeight="1">
      <c r="A23" s="866"/>
      <c r="B23" s="448">
        <v>49</v>
      </c>
      <c r="C23" s="449" t="s">
        <v>72</v>
      </c>
      <c r="D23" s="450"/>
      <c r="E23" s="577"/>
      <c r="F23" s="577"/>
      <c r="G23" s="577"/>
      <c r="H23" s="577"/>
      <c r="I23" s="578"/>
      <c r="J23" s="659"/>
      <c r="K23" s="660"/>
      <c r="L23" s="515"/>
    </row>
    <row r="24" spans="1:12" s="64" customFormat="1" ht="18.95" customHeight="1">
      <c r="A24" s="866"/>
      <c r="B24" s="9"/>
      <c r="C24" s="583" t="s">
        <v>472</v>
      </c>
      <c r="D24" s="62" t="s">
        <v>473</v>
      </c>
      <c r="E24" s="584"/>
      <c r="F24" s="585" t="s">
        <v>338</v>
      </c>
      <c r="G24" s="584"/>
      <c r="H24" s="584"/>
      <c r="I24" s="586" t="s">
        <v>349</v>
      </c>
      <c r="J24" s="661">
        <v>10</v>
      </c>
      <c r="K24" s="662">
        <v>3</v>
      </c>
      <c r="L24" s="515"/>
    </row>
    <row r="25" spans="1:12" s="64" customFormat="1" ht="18.95" customHeight="1">
      <c r="A25" s="866"/>
      <c r="B25" s="12"/>
      <c r="C25" s="583" t="s">
        <v>474</v>
      </c>
      <c r="D25" s="62" t="s">
        <v>475</v>
      </c>
      <c r="E25" s="585"/>
      <c r="F25" s="585"/>
      <c r="G25" s="585" t="s">
        <v>338</v>
      </c>
      <c r="H25" s="584"/>
      <c r="I25" s="586" t="s">
        <v>349</v>
      </c>
      <c r="J25" s="661">
        <v>10</v>
      </c>
      <c r="K25" s="662">
        <v>7.5</v>
      </c>
      <c r="L25" s="515"/>
    </row>
    <row r="26" spans="1:12" s="64" customFormat="1" ht="18.95" customHeight="1">
      <c r="A26" s="866"/>
      <c r="B26" s="12"/>
      <c r="C26" s="583" t="s">
        <v>476</v>
      </c>
      <c r="D26" s="62" t="s">
        <v>475</v>
      </c>
      <c r="E26" s="585"/>
      <c r="F26" s="585"/>
      <c r="G26" s="585" t="s">
        <v>338</v>
      </c>
      <c r="H26" s="584"/>
      <c r="I26" s="586" t="s">
        <v>349</v>
      </c>
      <c r="J26" s="661">
        <v>12</v>
      </c>
      <c r="K26" s="662">
        <v>9</v>
      </c>
      <c r="L26" s="515"/>
    </row>
    <row r="27" spans="1:12" s="64" customFormat="1" ht="18.95" customHeight="1">
      <c r="A27" s="866"/>
      <c r="B27" s="777"/>
      <c r="C27" s="778"/>
      <c r="D27" s="779"/>
      <c r="E27" s="780"/>
      <c r="F27" s="780">
        <v>1</v>
      </c>
      <c r="G27" s="780">
        <v>2</v>
      </c>
      <c r="H27" s="781"/>
      <c r="I27" s="781"/>
      <c r="J27" s="809">
        <f>SUM(J24:J26)</f>
        <v>32</v>
      </c>
      <c r="K27" s="809">
        <f>SUM(K24:K26)</f>
        <v>19.5</v>
      </c>
      <c r="L27" s="515"/>
    </row>
    <row r="28" spans="1:12" s="64" customFormat="1" ht="18.95" customHeight="1">
      <c r="A28" s="866"/>
      <c r="B28" s="448">
        <v>50</v>
      </c>
      <c r="C28" s="449" t="s">
        <v>73</v>
      </c>
      <c r="D28" s="450"/>
      <c r="E28" s="577"/>
      <c r="F28" s="577"/>
      <c r="G28" s="577"/>
      <c r="H28" s="577"/>
      <c r="I28" s="578"/>
      <c r="J28" s="659"/>
      <c r="K28" s="660"/>
      <c r="L28" s="515"/>
    </row>
    <row r="29" spans="1:12" ht="18.95" customHeight="1">
      <c r="A29" s="866"/>
      <c r="B29" s="456"/>
      <c r="C29" s="617" t="s">
        <v>465</v>
      </c>
      <c r="D29" s="457" t="s">
        <v>477</v>
      </c>
      <c r="E29" s="618"/>
      <c r="F29" s="618"/>
      <c r="G29" s="618" t="s">
        <v>338</v>
      </c>
      <c r="H29" s="619"/>
      <c r="I29" s="620" t="s">
        <v>349</v>
      </c>
      <c r="J29" s="663">
        <v>16</v>
      </c>
      <c r="K29" s="664">
        <v>12</v>
      </c>
    </row>
    <row r="30" spans="1:12" ht="18.95" customHeight="1">
      <c r="A30" s="458"/>
      <c r="B30" s="777"/>
      <c r="C30" s="778"/>
      <c r="D30" s="779"/>
      <c r="E30" s="780"/>
      <c r="F30" s="780"/>
      <c r="G30" s="780">
        <v>1</v>
      </c>
      <c r="H30" s="781"/>
      <c r="I30" s="781"/>
      <c r="J30" s="809">
        <f>SUM(J29)</f>
        <v>16</v>
      </c>
      <c r="K30" s="809">
        <f>SUM(K29)</f>
        <v>12</v>
      </c>
    </row>
    <row r="31" spans="1:12" ht="18.95" customHeight="1">
      <c r="A31" s="459"/>
      <c r="B31" s="587"/>
      <c r="C31" s="873" t="s">
        <v>273</v>
      </c>
      <c r="D31" s="874"/>
      <c r="E31" s="665"/>
      <c r="F31" s="665">
        <f t="shared" ref="F31:K31" si="0">F30+F27+F22+F17+F13</f>
        <v>4</v>
      </c>
      <c r="G31" s="665">
        <f t="shared" si="0"/>
        <v>6</v>
      </c>
      <c r="H31" s="665"/>
      <c r="I31" s="665"/>
      <c r="J31" s="665">
        <f t="shared" si="0"/>
        <v>209</v>
      </c>
      <c r="K31" s="665">
        <f t="shared" si="0"/>
        <v>86.25</v>
      </c>
    </row>
    <row r="32" spans="1:12" ht="18.95" customHeight="1">
      <c r="A32" s="866" t="s">
        <v>478</v>
      </c>
      <c r="B32" s="154">
        <v>51</v>
      </c>
      <c r="C32" s="460" t="s">
        <v>75</v>
      </c>
      <c r="D32" s="461"/>
      <c r="E32" s="621"/>
      <c r="F32" s="621"/>
      <c r="G32" s="621"/>
      <c r="H32" s="621"/>
      <c r="I32" s="622"/>
      <c r="J32" s="622"/>
      <c r="K32" s="623"/>
    </row>
    <row r="33" spans="1:12" ht="18.95" customHeight="1">
      <c r="A33" s="866"/>
      <c r="B33" s="9"/>
      <c r="C33" s="624" t="s">
        <v>479</v>
      </c>
      <c r="D33" s="43" t="s">
        <v>480</v>
      </c>
      <c r="E33" s="8"/>
      <c r="F33" s="574" t="s">
        <v>338</v>
      </c>
      <c r="G33" s="574"/>
      <c r="H33" s="1"/>
      <c r="I33" s="625" t="s">
        <v>481</v>
      </c>
      <c r="J33" s="666">
        <v>15</v>
      </c>
      <c r="K33" s="667">
        <v>8</v>
      </c>
    </row>
    <row r="34" spans="1:12" ht="18.95" customHeight="1">
      <c r="A34" s="866"/>
      <c r="B34" s="777"/>
      <c r="C34" s="778"/>
      <c r="D34" s="779"/>
      <c r="E34" s="780"/>
      <c r="F34" s="780">
        <v>1</v>
      </c>
      <c r="G34" s="780"/>
      <c r="H34" s="781"/>
      <c r="I34" s="781"/>
      <c r="J34" s="809">
        <f>SUM(J33)</f>
        <v>15</v>
      </c>
      <c r="K34" s="809">
        <f>SUM(K33)</f>
        <v>8</v>
      </c>
    </row>
    <row r="35" spans="1:12" ht="18.95" customHeight="1">
      <c r="A35" s="866"/>
      <c r="B35" s="448">
        <v>52</v>
      </c>
      <c r="C35" s="449" t="s">
        <v>76</v>
      </c>
      <c r="D35" s="450"/>
      <c r="E35" s="577"/>
      <c r="F35" s="577"/>
      <c r="G35" s="577"/>
      <c r="H35" s="577"/>
      <c r="I35" s="578"/>
      <c r="J35" s="659"/>
      <c r="K35" s="660"/>
    </row>
    <row r="36" spans="1:12" ht="18.95" customHeight="1">
      <c r="A36" s="866"/>
      <c r="B36" s="9"/>
      <c r="C36" s="583" t="s">
        <v>482</v>
      </c>
      <c r="D36" s="62" t="s">
        <v>483</v>
      </c>
      <c r="E36" s="584"/>
      <c r="F36" s="585" t="s">
        <v>338</v>
      </c>
      <c r="G36" s="584"/>
      <c r="H36" s="584"/>
      <c r="I36" s="586" t="s">
        <v>481</v>
      </c>
      <c r="J36" s="661">
        <v>22</v>
      </c>
      <c r="K36" s="662">
        <v>11</v>
      </c>
    </row>
    <row r="37" spans="1:12" ht="18.95" customHeight="1">
      <c r="A37" s="866"/>
      <c r="B37" s="12"/>
      <c r="C37" s="583" t="s">
        <v>484</v>
      </c>
      <c r="D37" s="62" t="s">
        <v>485</v>
      </c>
      <c r="E37" s="585"/>
      <c r="F37" s="585"/>
      <c r="G37" s="585" t="s">
        <v>338</v>
      </c>
      <c r="H37" s="584"/>
      <c r="I37" s="586" t="s">
        <v>349</v>
      </c>
      <c r="J37" s="661">
        <v>4</v>
      </c>
      <c r="K37" s="662">
        <v>3</v>
      </c>
    </row>
    <row r="38" spans="1:12" ht="18.95" customHeight="1">
      <c r="A38" s="866"/>
      <c r="B38" s="9"/>
      <c r="C38" s="583" t="s">
        <v>486</v>
      </c>
      <c r="D38" s="62" t="s">
        <v>485</v>
      </c>
      <c r="E38" s="584"/>
      <c r="F38" s="585"/>
      <c r="G38" s="585" t="s">
        <v>338</v>
      </c>
      <c r="H38" s="584"/>
      <c r="I38" s="586" t="s">
        <v>349</v>
      </c>
      <c r="J38" s="661">
        <v>3</v>
      </c>
      <c r="K38" s="662">
        <v>2.25</v>
      </c>
    </row>
    <row r="39" spans="1:12" ht="18.95" customHeight="1">
      <c r="A39" s="866"/>
      <c r="B39" s="777"/>
      <c r="C39" s="778"/>
      <c r="D39" s="779"/>
      <c r="E39" s="780"/>
      <c r="F39" s="780">
        <v>1</v>
      </c>
      <c r="G39" s="780">
        <v>2</v>
      </c>
      <c r="H39" s="781"/>
      <c r="I39" s="781"/>
      <c r="J39" s="809">
        <f>SUM(J36:J38)</f>
        <v>29</v>
      </c>
      <c r="K39" s="809">
        <f>SUM(K36:K38)</f>
        <v>16.25</v>
      </c>
    </row>
    <row r="40" spans="1:12" ht="18.95" customHeight="1">
      <c r="A40" s="866"/>
      <c r="B40" s="463">
        <v>53</v>
      </c>
      <c r="C40" s="464" t="s">
        <v>77</v>
      </c>
      <c r="D40" s="465"/>
      <c r="E40" s="576"/>
      <c r="F40" s="576"/>
      <c r="G40" s="576"/>
      <c r="H40" s="576"/>
      <c r="I40" s="576"/>
      <c r="J40" s="668"/>
      <c r="K40" s="669"/>
    </row>
    <row r="41" spans="1:12" ht="18.95" customHeight="1">
      <c r="A41" s="866"/>
      <c r="B41" s="466"/>
      <c r="C41" s="626" t="s">
        <v>487</v>
      </c>
      <c r="D41" s="467" t="s">
        <v>488</v>
      </c>
      <c r="E41" s="611"/>
      <c r="F41" s="612" t="s">
        <v>338</v>
      </c>
      <c r="G41" s="611"/>
      <c r="H41" s="611"/>
      <c r="I41" s="613" t="s">
        <v>445</v>
      </c>
      <c r="J41" s="670">
        <v>20</v>
      </c>
      <c r="K41" s="671">
        <v>15</v>
      </c>
    </row>
    <row r="42" spans="1:12" s="63" customFormat="1" ht="18.95" customHeight="1">
      <c r="A42" s="866"/>
      <c r="B42" s="468"/>
      <c r="C42" s="626" t="s">
        <v>378</v>
      </c>
      <c r="D42" s="467" t="s">
        <v>489</v>
      </c>
      <c r="E42" s="612"/>
      <c r="F42" s="612"/>
      <c r="G42" s="612" t="s">
        <v>338</v>
      </c>
      <c r="H42" s="611"/>
      <c r="I42" s="613" t="s">
        <v>349</v>
      </c>
      <c r="J42" s="670">
        <v>2</v>
      </c>
      <c r="K42" s="671">
        <v>1.5</v>
      </c>
      <c r="L42" s="524"/>
    </row>
    <row r="43" spans="1:12" s="63" customFormat="1" ht="18.95" customHeight="1">
      <c r="A43" s="866"/>
      <c r="B43" s="466"/>
      <c r="C43" s="626" t="s">
        <v>490</v>
      </c>
      <c r="D43" s="467" t="s">
        <v>489</v>
      </c>
      <c r="E43" s="611"/>
      <c r="F43" s="612"/>
      <c r="G43" s="612" t="s">
        <v>338</v>
      </c>
      <c r="H43" s="611"/>
      <c r="I43" s="613" t="s">
        <v>349</v>
      </c>
      <c r="J43" s="670">
        <v>2</v>
      </c>
      <c r="K43" s="671">
        <v>1.5</v>
      </c>
      <c r="L43" s="524"/>
    </row>
    <row r="44" spans="1:12" s="63" customFormat="1" ht="18.95" customHeight="1">
      <c r="A44" s="866"/>
      <c r="B44" s="466"/>
      <c r="C44" s="626" t="s">
        <v>491</v>
      </c>
      <c r="D44" s="467" t="s">
        <v>489</v>
      </c>
      <c r="E44" s="611"/>
      <c r="F44" s="612"/>
      <c r="G44" s="612" t="s">
        <v>338</v>
      </c>
      <c r="H44" s="611"/>
      <c r="I44" s="613" t="s">
        <v>349</v>
      </c>
      <c r="J44" s="670">
        <v>1</v>
      </c>
      <c r="K44" s="671">
        <v>0.75</v>
      </c>
      <c r="L44" s="524"/>
    </row>
    <row r="45" spans="1:12" s="63" customFormat="1" ht="18.95" customHeight="1">
      <c r="A45" s="866"/>
      <c r="B45" s="777"/>
      <c r="C45" s="778"/>
      <c r="D45" s="779"/>
      <c r="E45" s="780"/>
      <c r="F45" s="780">
        <v>1</v>
      </c>
      <c r="G45" s="780">
        <v>3</v>
      </c>
      <c r="H45" s="781"/>
      <c r="I45" s="781"/>
      <c r="J45" s="809">
        <f>SUM(J41:J44)</f>
        <v>25</v>
      </c>
      <c r="K45" s="809">
        <f>SUM(K41:K44)</f>
        <v>18.75</v>
      </c>
      <c r="L45" s="524"/>
    </row>
    <row r="46" spans="1:12" s="63" customFormat="1" ht="18.95" customHeight="1">
      <c r="A46" s="866"/>
      <c r="B46" s="463">
        <v>54</v>
      </c>
      <c r="C46" s="464" t="s">
        <v>78</v>
      </c>
      <c r="D46" s="465"/>
      <c r="E46" s="576"/>
      <c r="F46" s="576"/>
      <c r="G46" s="576"/>
      <c r="H46" s="576"/>
      <c r="I46" s="576"/>
      <c r="J46" s="668"/>
      <c r="K46" s="669"/>
      <c r="L46" s="524"/>
    </row>
    <row r="47" spans="1:12" s="64" customFormat="1" ht="18.95" customHeight="1">
      <c r="A47" s="866"/>
      <c r="B47" s="466"/>
      <c r="C47" s="627" t="s">
        <v>492</v>
      </c>
      <c r="D47" s="469" t="s">
        <v>493</v>
      </c>
      <c r="E47" s="607"/>
      <c r="F47" s="608" t="s">
        <v>338</v>
      </c>
      <c r="G47" s="608"/>
      <c r="H47" s="609"/>
      <c r="I47" s="610" t="s">
        <v>445</v>
      </c>
      <c r="J47" s="672">
        <v>20</v>
      </c>
      <c r="K47" s="673">
        <v>15</v>
      </c>
      <c r="L47" s="515"/>
    </row>
    <row r="48" spans="1:12" s="64" customFormat="1" ht="18.95" customHeight="1">
      <c r="A48" s="866"/>
      <c r="B48" s="777"/>
      <c r="C48" s="778"/>
      <c r="D48" s="779"/>
      <c r="E48" s="780"/>
      <c r="F48" s="780">
        <v>1</v>
      </c>
      <c r="G48" s="780"/>
      <c r="H48" s="781"/>
      <c r="I48" s="781"/>
      <c r="J48" s="809">
        <f>SUM(J47)</f>
        <v>20</v>
      </c>
      <c r="K48" s="809">
        <f>SUM(K47)</f>
        <v>15</v>
      </c>
      <c r="L48" s="515"/>
    </row>
    <row r="49" spans="1:25" s="64" customFormat="1" ht="18.95" customHeight="1">
      <c r="A49" s="866"/>
      <c r="B49" s="448">
        <v>55</v>
      </c>
      <c r="C49" s="449" t="s">
        <v>79</v>
      </c>
      <c r="D49" s="450"/>
      <c r="E49" s="577"/>
      <c r="F49" s="577"/>
      <c r="G49" s="577"/>
      <c r="H49" s="577"/>
      <c r="I49" s="578"/>
      <c r="J49" s="659"/>
      <c r="K49" s="660"/>
      <c r="L49" s="515"/>
    </row>
    <row r="50" spans="1:25" ht="18.95" customHeight="1">
      <c r="A50" s="866"/>
      <c r="B50" s="9"/>
      <c r="C50" s="583" t="s">
        <v>494</v>
      </c>
      <c r="D50" s="62" t="s">
        <v>495</v>
      </c>
      <c r="E50" s="584"/>
      <c r="F50" s="585" t="s">
        <v>338</v>
      </c>
      <c r="G50" s="584"/>
      <c r="H50" s="584"/>
      <c r="I50" s="586" t="s">
        <v>481</v>
      </c>
      <c r="J50" s="661">
        <v>56</v>
      </c>
      <c r="K50" s="662">
        <v>28</v>
      </c>
    </row>
    <row r="51" spans="1:25" s="56" customFormat="1" ht="18.95" customHeight="1">
      <c r="A51" s="866"/>
      <c r="B51" s="12"/>
      <c r="C51" s="583" t="s">
        <v>496</v>
      </c>
      <c r="D51" s="62" t="s">
        <v>497</v>
      </c>
      <c r="E51" s="585"/>
      <c r="F51" s="585"/>
      <c r="G51" s="585" t="s">
        <v>338</v>
      </c>
      <c r="H51" s="584"/>
      <c r="I51" s="586" t="s">
        <v>349</v>
      </c>
      <c r="J51" s="661">
        <v>2</v>
      </c>
      <c r="K51" s="662">
        <v>1.5</v>
      </c>
      <c r="L51" s="70"/>
    </row>
    <row r="52" spans="1:25" ht="18.95" customHeight="1">
      <c r="A52" s="866"/>
      <c r="B52" s="9"/>
      <c r="C52" s="583" t="s">
        <v>498</v>
      </c>
      <c r="D52" s="62" t="s">
        <v>497</v>
      </c>
      <c r="E52" s="584"/>
      <c r="F52" s="585"/>
      <c r="G52" s="585" t="s">
        <v>338</v>
      </c>
      <c r="H52" s="584"/>
      <c r="I52" s="586" t="s">
        <v>349</v>
      </c>
      <c r="J52" s="661">
        <v>1</v>
      </c>
      <c r="K52" s="662">
        <v>0.75</v>
      </c>
    </row>
    <row r="53" spans="1:25" s="56" customFormat="1" ht="18.95" customHeight="1">
      <c r="A53" s="866"/>
      <c r="B53" s="9"/>
      <c r="C53" s="583" t="s">
        <v>499</v>
      </c>
      <c r="D53" s="62" t="s">
        <v>497</v>
      </c>
      <c r="E53" s="584"/>
      <c r="F53" s="585"/>
      <c r="G53" s="585" t="s">
        <v>338</v>
      </c>
      <c r="H53" s="584"/>
      <c r="I53" s="586" t="s">
        <v>349</v>
      </c>
      <c r="J53" s="661">
        <v>8</v>
      </c>
      <c r="K53" s="662">
        <v>6</v>
      </c>
      <c r="L53" s="70"/>
    </row>
    <row r="54" spans="1:25" s="56" customFormat="1" ht="18.95" customHeight="1">
      <c r="A54" s="866"/>
      <c r="B54" s="777"/>
      <c r="C54" s="778"/>
      <c r="D54" s="779"/>
      <c r="E54" s="780"/>
      <c r="F54" s="780">
        <v>1</v>
      </c>
      <c r="G54" s="780">
        <v>3</v>
      </c>
      <c r="H54" s="781"/>
      <c r="I54" s="781"/>
      <c r="J54" s="809">
        <f>SUM(J50:J53)</f>
        <v>67</v>
      </c>
      <c r="K54" s="809">
        <f>SUM(K50:K53)</f>
        <v>36.25</v>
      </c>
      <c r="L54" s="70"/>
    </row>
    <row r="55" spans="1:25" s="56" customFormat="1" ht="18.95" customHeight="1">
      <c r="A55" s="195"/>
      <c r="B55" s="628"/>
      <c r="C55" s="875" t="s">
        <v>273</v>
      </c>
      <c r="D55" s="876"/>
      <c r="E55" s="629"/>
      <c r="F55" s="630">
        <f t="shared" ref="F55:G55" si="1">F54+F48+F45+F39+F34</f>
        <v>5</v>
      </c>
      <c r="G55" s="630">
        <f t="shared" si="1"/>
        <v>8</v>
      </c>
      <c r="H55" s="630"/>
      <c r="I55" s="630"/>
      <c r="J55" s="674">
        <f t="shared" ref="J55:K55" si="2">J54+J48+J45+J39+J34</f>
        <v>156</v>
      </c>
      <c r="K55" s="674">
        <f t="shared" si="2"/>
        <v>94.25</v>
      </c>
      <c r="L55" s="70"/>
    </row>
    <row r="56" spans="1:25" ht="18.95" customHeight="1">
      <c r="A56" s="877" t="s">
        <v>500</v>
      </c>
      <c r="B56" s="478">
        <v>56</v>
      </c>
      <c r="C56" s="449" t="s">
        <v>81</v>
      </c>
      <c r="D56" s="450"/>
      <c r="E56" s="569"/>
      <c r="F56" s="569"/>
      <c r="G56" s="569"/>
      <c r="H56" s="569"/>
      <c r="I56" s="570"/>
      <c r="J56" s="570"/>
      <c r="K56" s="571"/>
    </row>
    <row r="57" spans="1:25" s="56" customFormat="1" ht="15" customHeight="1">
      <c r="A57" s="866"/>
      <c r="B57" s="12"/>
      <c r="C57" s="572" t="s">
        <v>501</v>
      </c>
      <c r="D57" s="43" t="s">
        <v>502</v>
      </c>
      <c r="E57" s="573"/>
      <c r="F57" s="574" t="s">
        <v>338</v>
      </c>
      <c r="G57" s="129"/>
      <c r="H57" s="160"/>
      <c r="I57" s="575" t="s">
        <v>481</v>
      </c>
      <c r="J57" s="675">
        <v>8</v>
      </c>
      <c r="K57" s="676">
        <v>4</v>
      </c>
      <c r="L57" s="70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s="56" customFormat="1" ht="14.25" customHeight="1">
      <c r="A58" s="866"/>
      <c r="B58" s="777"/>
      <c r="C58" s="778"/>
      <c r="D58" s="779"/>
      <c r="E58" s="780"/>
      <c r="F58" s="780">
        <v>1</v>
      </c>
      <c r="G58" s="780"/>
      <c r="H58" s="781"/>
      <c r="I58" s="781"/>
      <c r="J58" s="809">
        <f>J57</f>
        <v>8</v>
      </c>
      <c r="K58" s="809">
        <f>K57</f>
        <v>4</v>
      </c>
      <c r="L58" s="70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ht="18" customHeight="1">
      <c r="A59" s="866"/>
      <c r="B59" s="478">
        <v>57</v>
      </c>
      <c r="C59" s="449" t="s">
        <v>82</v>
      </c>
      <c r="D59" s="450" t="s">
        <v>83</v>
      </c>
      <c r="E59" s="569"/>
      <c r="F59" s="569"/>
      <c r="G59" s="569"/>
      <c r="H59" s="569"/>
      <c r="I59" s="570"/>
      <c r="J59" s="570"/>
      <c r="K59" s="571"/>
    </row>
    <row r="60" spans="1:25" ht="18" customHeight="1">
      <c r="A60" s="866"/>
      <c r="B60" s="749"/>
      <c r="C60" s="572" t="s">
        <v>2546</v>
      </c>
      <c r="D60" s="755" t="s">
        <v>2551</v>
      </c>
      <c r="E60" s="756"/>
      <c r="F60" s="757" t="s">
        <v>338</v>
      </c>
      <c r="G60" s="758"/>
      <c r="H60" s="758"/>
      <c r="I60" s="575" t="s">
        <v>356</v>
      </c>
      <c r="J60" s="675">
        <v>38</v>
      </c>
      <c r="K60" s="676">
        <v>34</v>
      </c>
    </row>
    <row r="61" spans="1:25" ht="18" customHeight="1">
      <c r="A61" s="866"/>
      <c r="B61" s="777"/>
      <c r="C61" s="778"/>
      <c r="D61" s="779"/>
      <c r="E61" s="780"/>
      <c r="F61" s="780">
        <v>1</v>
      </c>
      <c r="G61" s="780"/>
      <c r="H61" s="781"/>
      <c r="I61" s="781"/>
      <c r="J61" s="809">
        <f>SUM(J60)</f>
        <v>38</v>
      </c>
      <c r="K61" s="809">
        <f>SUM(K60)</f>
        <v>34</v>
      </c>
    </row>
    <row r="62" spans="1:25" ht="17.25" customHeight="1">
      <c r="A62" s="866"/>
      <c r="B62" s="448">
        <v>58</v>
      </c>
      <c r="C62" s="449" t="s">
        <v>84</v>
      </c>
      <c r="D62" s="450"/>
      <c r="E62" s="577"/>
      <c r="F62" s="577"/>
      <c r="G62" s="577"/>
      <c r="H62" s="577"/>
      <c r="I62" s="578"/>
      <c r="J62" s="659"/>
      <c r="K62" s="660"/>
    </row>
    <row r="63" spans="1:25" ht="18.95" customHeight="1">
      <c r="A63" s="866"/>
      <c r="B63" s="1"/>
      <c r="C63" s="572" t="s">
        <v>503</v>
      </c>
      <c r="D63" s="43" t="s">
        <v>504</v>
      </c>
      <c r="E63" s="495"/>
      <c r="F63" s="574" t="s">
        <v>338</v>
      </c>
      <c r="G63" s="129"/>
      <c r="H63" s="160"/>
      <c r="I63" s="552" t="s">
        <v>349</v>
      </c>
      <c r="J63" s="580">
        <v>10</v>
      </c>
      <c r="K63" s="581">
        <v>3</v>
      </c>
    </row>
    <row r="64" spans="1:25" ht="15.75" customHeight="1">
      <c r="A64" s="866"/>
      <c r="B64" s="777"/>
      <c r="C64" s="778"/>
      <c r="D64" s="779"/>
      <c r="E64" s="780"/>
      <c r="F64" s="780">
        <v>1</v>
      </c>
      <c r="G64" s="780"/>
      <c r="H64" s="781"/>
      <c r="I64" s="781"/>
      <c r="J64" s="809">
        <f>J63</f>
        <v>10</v>
      </c>
      <c r="K64" s="809">
        <f>K63</f>
        <v>3</v>
      </c>
    </row>
    <row r="65" spans="1:25" ht="18.95" customHeight="1">
      <c r="A65" s="866"/>
      <c r="B65" s="448">
        <v>59</v>
      </c>
      <c r="C65" s="449" t="s">
        <v>85</v>
      </c>
      <c r="D65" s="450"/>
      <c r="E65" s="569"/>
      <c r="F65" s="569"/>
      <c r="G65" s="569"/>
      <c r="H65" s="569"/>
      <c r="I65" s="570"/>
      <c r="J65" s="677"/>
      <c r="K65" s="678"/>
    </row>
    <row r="66" spans="1:25" s="56" customFormat="1" ht="18.95" customHeight="1">
      <c r="A66" s="866"/>
      <c r="B66" s="73"/>
      <c r="C66" s="572" t="s">
        <v>503</v>
      </c>
      <c r="D66" s="43" t="s">
        <v>505</v>
      </c>
      <c r="E66" s="573"/>
      <c r="F66" s="574" t="s">
        <v>338</v>
      </c>
      <c r="G66" s="129"/>
      <c r="H66" s="582"/>
      <c r="I66" s="575" t="s">
        <v>349</v>
      </c>
      <c r="J66" s="675">
        <v>14</v>
      </c>
      <c r="K66" s="676">
        <v>4</v>
      </c>
      <c r="L66" s="70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s="56" customFormat="1" ht="15" customHeight="1">
      <c r="A67" s="866"/>
      <c r="B67" s="777"/>
      <c r="C67" s="778"/>
      <c r="D67" s="779"/>
      <c r="E67" s="780"/>
      <c r="F67" s="780">
        <v>1</v>
      </c>
      <c r="G67" s="780"/>
      <c r="H67" s="781"/>
      <c r="I67" s="781"/>
      <c r="J67" s="809">
        <f>J66</f>
        <v>14</v>
      </c>
      <c r="K67" s="809">
        <f>K66</f>
        <v>4</v>
      </c>
      <c r="L67" s="70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ht="18.95" customHeight="1">
      <c r="A68" s="866"/>
      <c r="B68" s="448">
        <v>60</v>
      </c>
      <c r="C68" s="449" t="s">
        <v>86</v>
      </c>
      <c r="D68" s="450"/>
      <c r="E68" s="577"/>
      <c r="F68" s="577"/>
      <c r="G68" s="577"/>
      <c r="H68" s="577"/>
      <c r="I68" s="578"/>
      <c r="J68" s="659"/>
      <c r="K68" s="660"/>
    </row>
    <row r="69" spans="1:25" ht="18.95" customHeight="1">
      <c r="A69" s="866"/>
      <c r="B69" s="470"/>
      <c r="C69" s="583" t="s">
        <v>506</v>
      </c>
      <c r="D69" s="62" t="s">
        <v>507</v>
      </c>
      <c r="E69" s="584"/>
      <c r="F69" s="585"/>
      <c r="G69" s="585" t="s">
        <v>338</v>
      </c>
      <c r="H69" s="584"/>
      <c r="I69" s="586" t="s">
        <v>349</v>
      </c>
      <c r="J69" s="661">
        <v>1</v>
      </c>
      <c r="K69" s="662">
        <v>0.75</v>
      </c>
    </row>
    <row r="70" spans="1:25" ht="18.95" customHeight="1">
      <c r="A70" s="866"/>
      <c r="B70" s="12"/>
      <c r="C70" s="583" t="s">
        <v>508</v>
      </c>
      <c r="D70" s="62" t="s">
        <v>507</v>
      </c>
      <c r="E70" s="585"/>
      <c r="F70" s="585"/>
      <c r="G70" s="585" t="s">
        <v>338</v>
      </c>
      <c r="H70" s="584"/>
      <c r="I70" s="586" t="s">
        <v>349</v>
      </c>
      <c r="J70" s="661">
        <v>2</v>
      </c>
      <c r="K70" s="662">
        <v>1.5</v>
      </c>
    </row>
    <row r="71" spans="1:25" ht="18.95" customHeight="1">
      <c r="A71" s="866"/>
      <c r="B71" s="777"/>
      <c r="C71" s="778"/>
      <c r="D71" s="779"/>
      <c r="E71" s="780"/>
      <c r="F71" s="780"/>
      <c r="G71" s="780">
        <v>2</v>
      </c>
      <c r="H71" s="781"/>
      <c r="I71" s="781"/>
      <c r="J71" s="809">
        <f>SUM(J69:J70)</f>
        <v>3</v>
      </c>
      <c r="K71" s="809">
        <f>SUM(K69:K70)</f>
        <v>2.25</v>
      </c>
    </row>
    <row r="72" spans="1:25" ht="18.95" customHeight="1">
      <c r="A72" s="459"/>
      <c r="B72" s="587"/>
      <c r="C72" s="870" t="s">
        <v>273</v>
      </c>
      <c r="D72" s="871"/>
      <c r="E72" s="588"/>
      <c r="F72" s="589">
        <f>F71+F67+F64+F59+F58+F61</f>
        <v>4</v>
      </c>
      <c r="G72" s="589">
        <f t="shared" ref="G72:I72" si="3">G71+G67+G64+G59+G58</f>
        <v>2</v>
      </c>
      <c r="H72" s="589">
        <f t="shared" si="3"/>
        <v>0</v>
      </c>
      <c r="I72" s="589">
        <f t="shared" si="3"/>
        <v>0</v>
      </c>
      <c r="J72" s="665">
        <f>J71+J67+J64+J61+J58</f>
        <v>73</v>
      </c>
      <c r="K72" s="665">
        <f>K71+K67+K64+K61+K58</f>
        <v>47.25</v>
      </c>
    </row>
    <row r="73" spans="1:25" ht="15.75" customHeight="1">
      <c r="A73" s="866" t="s">
        <v>509</v>
      </c>
      <c r="B73" s="154">
        <v>61</v>
      </c>
      <c r="C73" s="460" t="s">
        <v>88</v>
      </c>
      <c r="D73" s="760"/>
      <c r="E73" s="631"/>
      <c r="F73" s="631"/>
      <c r="G73" s="631"/>
      <c r="H73" s="631"/>
      <c r="I73" s="632"/>
      <c r="J73" s="632"/>
      <c r="K73" s="633"/>
    </row>
    <row r="74" spans="1:25" ht="18.95" customHeight="1">
      <c r="A74" s="866"/>
      <c r="B74" s="9"/>
      <c r="C74" s="583" t="s">
        <v>510</v>
      </c>
      <c r="D74" s="62" t="s">
        <v>511</v>
      </c>
      <c r="E74" s="584"/>
      <c r="F74" s="585" t="s">
        <v>338</v>
      </c>
      <c r="G74" s="585"/>
      <c r="H74" s="584"/>
      <c r="I74" s="586" t="s">
        <v>349</v>
      </c>
      <c r="J74" s="661">
        <v>10</v>
      </c>
      <c r="K74" s="662">
        <v>3</v>
      </c>
    </row>
    <row r="75" spans="1:25" ht="18.95" customHeight="1">
      <c r="A75" s="866"/>
      <c r="B75" s="12"/>
      <c r="C75" s="583" t="s">
        <v>512</v>
      </c>
      <c r="D75" s="62" t="s">
        <v>511</v>
      </c>
      <c r="E75" s="585"/>
      <c r="F75" s="585" t="s">
        <v>338</v>
      </c>
      <c r="G75" s="585"/>
      <c r="H75" s="584"/>
      <c r="I75" s="586" t="s">
        <v>481</v>
      </c>
      <c r="J75" s="661">
        <v>30</v>
      </c>
      <c r="K75" s="662">
        <v>15</v>
      </c>
    </row>
    <row r="76" spans="1:25" ht="15.75" customHeight="1">
      <c r="A76" s="866"/>
      <c r="B76" s="777"/>
      <c r="C76" s="778"/>
      <c r="D76" s="779"/>
      <c r="E76" s="780"/>
      <c r="F76" s="780">
        <v>2</v>
      </c>
      <c r="G76" s="780"/>
      <c r="H76" s="781"/>
      <c r="I76" s="781"/>
      <c r="J76" s="809">
        <f>SUM(J74:J75)</f>
        <v>40</v>
      </c>
      <c r="K76" s="809">
        <f>SUM(K74:K75)</f>
        <v>18</v>
      </c>
    </row>
    <row r="77" spans="1:25" ht="17.25" customHeight="1">
      <c r="A77" s="866"/>
      <c r="B77" s="448">
        <v>62</v>
      </c>
      <c r="C77" s="449" t="s">
        <v>89</v>
      </c>
      <c r="D77" s="759"/>
      <c r="E77" s="577"/>
      <c r="F77" s="577"/>
      <c r="G77" s="577"/>
      <c r="H77" s="577"/>
      <c r="I77" s="578"/>
      <c r="J77" s="578"/>
      <c r="K77" s="579"/>
    </row>
    <row r="78" spans="1:25" ht="18.95" customHeight="1">
      <c r="A78" s="866"/>
      <c r="B78" s="73"/>
      <c r="C78" s="572" t="s">
        <v>472</v>
      </c>
      <c r="D78" s="43" t="s">
        <v>513</v>
      </c>
      <c r="E78" s="634"/>
      <c r="F78" s="574" t="s">
        <v>338</v>
      </c>
      <c r="G78" s="129"/>
      <c r="H78" s="582"/>
      <c r="I78" s="575" t="s">
        <v>445</v>
      </c>
      <c r="J78" s="675">
        <v>40</v>
      </c>
      <c r="K78" s="676">
        <v>30</v>
      </c>
    </row>
    <row r="79" spans="1:25" ht="17.25" customHeight="1">
      <c r="A79" s="866"/>
      <c r="B79" s="777"/>
      <c r="C79" s="778"/>
      <c r="D79" s="779"/>
      <c r="E79" s="780"/>
      <c r="F79" s="780">
        <v>1</v>
      </c>
      <c r="G79" s="780"/>
      <c r="H79" s="781"/>
      <c r="I79" s="781"/>
      <c r="J79" s="809">
        <f>J78</f>
        <v>40</v>
      </c>
      <c r="K79" s="809">
        <f>K78</f>
        <v>30</v>
      </c>
    </row>
    <row r="80" spans="1:25" ht="18.95" customHeight="1">
      <c r="A80" s="866"/>
      <c r="B80" s="448">
        <v>63</v>
      </c>
      <c r="C80" s="449" t="s">
        <v>90</v>
      </c>
      <c r="D80" s="759"/>
      <c r="E80" s="577"/>
      <c r="F80" s="635">
        <v>0</v>
      </c>
      <c r="G80" s="635">
        <v>0</v>
      </c>
      <c r="H80" s="635">
        <v>0</v>
      </c>
      <c r="I80" s="635">
        <v>0</v>
      </c>
      <c r="J80" s="635">
        <v>0</v>
      </c>
      <c r="K80" s="636">
        <v>0</v>
      </c>
    </row>
    <row r="81" spans="1:12" ht="15.75" customHeight="1">
      <c r="A81" s="866"/>
      <c r="B81" s="73"/>
      <c r="C81" s="572" t="s">
        <v>2548</v>
      </c>
      <c r="D81" s="43" t="s">
        <v>2549</v>
      </c>
      <c r="E81" s="634"/>
      <c r="F81" s="574" t="s">
        <v>338</v>
      </c>
      <c r="G81" s="129"/>
      <c r="H81" s="582"/>
      <c r="I81" s="575" t="s">
        <v>356</v>
      </c>
      <c r="J81" s="675">
        <v>26</v>
      </c>
      <c r="K81" s="676">
        <v>24</v>
      </c>
    </row>
    <row r="82" spans="1:12" ht="15.75" customHeight="1">
      <c r="A82" s="866"/>
      <c r="B82" s="777"/>
      <c r="C82" s="778"/>
      <c r="D82" s="779"/>
      <c r="E82" s="780"/>
      <c r="F82" s="780">
        <v>1</v>
      </c>
      <c r="G82" s="780"/>
      <c r="H82" s="781"/>
      <c r="I82" s="781"/>
      <c r="J82" s="809">
        <f>SUM(J81)</f>
        <v>26</v>
      </c>
      <c r="K82" s="809">
        <f>SUM(K81)</f>
        <v>24</v>
      </c>
    </row>
    <row r="83" spans="1:12" ht="18.95" customHeight="1">
      <c r="A83" s="866"/>
      <c r="B83" s="448">
        <v>64</v>
      </c>
      <c r="C83" s="449" t="s">
        <v>91</v>
      </c>
      <c r="D83" s="759"/>
      <c r="E83" s="577"/>
      <c r="F83" s="635"/>
      <c r="G83" s="635"/>
      <c r="H83" s="635"/>
      <c r="I83" s="635"/>
      <c r="J83" s="635"/>
      <c r="K83" s="636"/>
    </row>
    <row r="84" spans="1:12" ht="18.95" customHeight="1">
      <c r="A84" s="866"/>
      <c r="B84" s="9"/>
      <c r="C84" s="583" t="s">
        <v>514</v>
      </c>
      <c r="D84" s="62" t="s">
        <v>515</v>
      </c>
      <c r="E84" s="584"/>
      <c r="F84" s="585" t="s">
        <v>338</v>
      </c>
      <c r="G84" s="585"/>
      <c r="H84" s="584"/>
      <c r="I84" s="586" t="s">
        <v>481</v>
      </c>
      <c r="J84" s="661">
        <v>40</v>
      </c>
      <c r="K84" s="662">
        <v>20</v>
      </c>
    </row>
    <row r="85" spans="1:12" ht="18.95" customHeight="1">
      <c r="A85" s="866"/>
      <c r="B85" s="12"/>
      <c r="C85" s="583" t="s">
        <v>472</v>
      </c>
      <c r="D85" s="62" t="s">
        <v>515</v>
      </c>
      <c r="E85" s="585"/>
      <c r="F85" s="585" t="s">
        <v>338</v>
      </c>
      <c r="G85" s="585"/>
      <c r="H85" s="584"/>
      <c r="I85" s="586" t="s">
        <v>445</v>
      </c>
      <c r="J85" s="661">
        <v>60</v>
      </c>
      <c r="K85" s="662">
        <v>45</v>
      </c>
    </row>
    <row r="86" spans="1:12" ht="18.95" customHeight="1">
      <c r="A86" s="866"/>
      <c r="B86" s="9"/>
      <c r="C86" s="583" t="s">
        <v>516</v>
      </c>
      <c r="D86" s="62" t="s">
        <v>517</v>
      </c>
      <c r="E86" s="584"/>
      <c r="F86" s="585"/>
      <c r="G86" s="585" t="s">
        <v>338</v>
      </c>
      <c r="H86" s="584"/>
      <c r="I86" s="586" t="s">
        <v>349</v>
      </c>
      <c r="J86" s="661">
        <v>8</v>
      </c>
      <c r="K86" s="662">
        <v>6</v>
      </c>
    </row>
    <row r="87" spans="1:12" ht="18.95" customHeight="1">
      <c r="A87" s="866"/>
      <c r="B87" s="12"/>
      <c r="C87" s="583" t="s">
        <v>518</v>
      </c>
      <c r="D87" s="62" t="s">
        <v>517</v>
      </c>
      <c r="E87" s="585"/>
      <c r="F87" s="585"/>
      <c r="G87" s="585" t="s">
        <v>338</v>
      </c>
      <c r="H87" s="584"/>
      <c r="I87" s="586" t="s">
        <v>349</v>
      </c>
      <c r="J87" s="661">
        <v>12</v>
      </c>
      <c r="K87" s="662">
        <v>9</v>
      </c>
    </row>
    <row r="88" spans="1:12" s="41" customFormat="1" ht="18.95" customHeight="1">
      <c r="A88" s="866"/>
      <c r="B88" s="777"/>
      <c r="C88" s="778"/>
      <c r="D88" s="779"/>
      <c r="E88" s="780"/>
      <c r="F88" s="780">
        <v>2</v>
      </c>
      <c r="G88" s="780">
        <v>2</v>
      </c>
      <c r="H88" s="781"/>
      <c r="I88" s="781"/>
      <c r="J88" s="809">
        <f>SUM(J84:J87)</f>
        <v>120</v>
      </c>
      <c r="K88" s="809">
        <f>SUM(K84:K87)</f>
        <v>80</v>
      </c>
      <c r="L88" s="810"/>
    </row>
    <row r="89" spans="1:12" ht="18.95" customHeight="1">
      <c r="A89" s="866"/>
      <c r="B89" s="448">
        <v>65</v>
      </c>
      <c r="C89" s="449" t="s">
        <v>92</v>
      </c>
      <c r="D89" s="759"/>
      <c r="E89" s="577"/>
      <c r="F89" s="635"/>
      <c r="G89" s="635"/>
      <c r="H89" s="640"/>
      <c r="I89" s="640"/>
      <c r="J89" s="641"/>
      <c r="K89" s="642"/>
    </row>
    <row r="90" spans="1:12" ht="18.95" customHeight="1">
      <c r="A90" s="745"/>
      <c r="B90" s="12"/>
      <c r="C90" s="572" t="s">
        <v>1550</v>
      </c>
      <c r="D90" s="43" t="s">
        <v>2552</v>
      </c>
      <c r="E90" s="129"/>
      <c r="F90" s="129" t="s">
        <v>338</v>
      </c>
      <c r="G90" s="129"/>
      <c r="H90" s="489"/>
      <c r="I90" s="575" t="s">
        <v>2550</v>
      </c>
      <c r="J90" s="675">
        <v>40</v>
      </c>
      <c r="K90" s="676">
        <v>38</v>
      </c>
    </row>
    <row r="91" spans="1:12" ht="18.95" customHeight="1">
      <c r="A91" s="752"/>
      <c r="B91" s="777"/>
      <c r="C91" s="778"/>
      <c r="D91" s="779"/>
      <c r="E91" s="780"/>
      <c r="F91" s="780">
        <v>1</v>
      </c>
      <c r="G91" s="780"/>
      <c r="H91" s="781"/>
      <c r="I91" s="781"/>
      <c r="J91" s="809">
        <f>SUM(J90)</f>
        <v>40</v>
      </c>
      <c r="K91" s="809">
        <f>SUM(K90)</f>
        <v>38</v>
      </c>
    </row>
    <row r="92" spans="1:12" ht="18.95" customHeight="1">
      <c r="A92" s="459"/>
      <c r="B92" s="587"/>
      <c r="C92" s="870" t="s">
        <v>273</v>
      </c>
      <c r="D92" s="871"/>
      <c r="E92" s="588"/>
      <c r="F92" s="589">
        <f>F76+F79+F82+F88+F91</f>
        <v>7</v>
      </c>
      <c r="G92" s="589">
        <f t="shared" ref="G92" si="4">G76+G79+G82+G88+G91</f>
        <v>2</v>
      </c>
      <c r="H92" s="589">
        <f t="shared" ref="H92" si="5">H76+H79+H82+H88+H91</f>
        <v>0</v>
      </c>
      <c r="I92" s="589">
        <f t="shared" ref="I92" si="6">I76+I79+I82+I88+I91</f>
        <v>0</v>
      </c>
      <c r="J92" s="665">
        <f t="shared" ref="J92:K92" si="7">J76+J79+J82+J88+J91</f>
        <v>266</v>
      </c>
      <c r="K92" s="665">
        <f t="shared" si="7"/>
        <v>190</v>
      </c>
    </row>
    <row r="93" spans="1:12" ht="18.95" customHeight="1">
      <c r="A93" s="866" t="s">
        <v>519</v>
      </c>
      <c r="B93" s="154">
        <v>66</v>
      </c>
      <c r="C93" s="460" t="s">
        <v>95</v>
      </c>
      <c r="D93" s="461"/>
      <c r="E93" s="621"/>
      <c r="F93" s="621"/>
      <c r="G93" s="621"/>
      <c r="H93" s="621"/>
      <c r="I93" s="622"/>
      <c r="J93" s="622"/>
      <c r="K93" s="623"/>
    </row>
    <row r="94" spans="1:12" ht="18.95" customHeight="1">
      <c r="A94" s="866"/>
      <c r="B94" s="9"/>
      <c r="C94" s="583" t="s">
        <v>520</v>
      </c>
      <c r="D94" s="62" t="s">
        <v>521</v>
      </c>
      <c r="E94" s="584"/>
      <c r="F94" s="585" t="s">
        <v>338</v>
      </c>
      <c r="G94" s="585"/>
      <c r="H94" s="584"/>
      <c r="I94" s="586" t="s">
        <v>481</v>
      </c>
      <c r="J94" s="661">
        <v>80</v>
      </c>
      <c r="K94" s="662">
        <v>40</v>
      </c>
    </row>
    <row r="95" spans="1:12" ht="18.95" customHeight="1">
      <c r="A95" s="866"/>
      <c r="B95" s="12"/>
      <c r="C95" s="583" t="s">
        <v>512</v>
      </c>
      <c r="D95" s="62" t="s">
        <v>521</v>
      </c>
      <c r="E95" s="585"/>
      <c r="F95" s="585" t="s">
        <v>338</v>
      </c>
      <c r="G95" s="585"/>
      <c r="H95" s="584"/>
      <c r="I95" s="586" t="s">
        <v>481</v>
      </c>
      <c r="J95" s="661">
        <v>30</v>
      </c>
      <c r="K95" s="662">
        <v>15</v>
      </c>
    </row>
    <row r="96" spans="1:12" ht="18.95" customHeight="1">
      <c r="A96" s="866"/>
      <c r="B96" s="9"/>
      <c r="C96" s="583" t="s">
        <v>522</v>
      </c>
      <c r="D96" s="62" t="s">
        <v>523</v>
      </c>
      <c r="E96" s="584"/>
      <c r="F96" s="585"/>
      <c r="G96" s="585" t="s">
        <v>338</v>
      </c>
      <c r="H96" s="584"/>
      <c r="I96" s="586" t="s">
        <v>349</v>
      </c>
      <c r="J96" s="661">
        <v>9</v>
      </c>
      <c r="K96" s="662">
        <v>6.75</v>
      </c>
    </row>
    <row r="97" spans="1:11" ht="15.75" customHeight="1">
      <c r="A97" s="866"/>
      <c r="B97" s="777"/>
      <c r="C97" s="778"/>
      <c r="D97" s="779"/>
      <c r="E97" s="780"/>
      <c r="F97" s="780">
        <v>2</v>
      </c>
      <c r="G97" s="780">
        <v>1</v>
      </c>
      <c r="H97" s="781"/>
      <c r="I97" s="781"/>
      <c r="J97" s="809">
        <f>SUM(J94:J96)</f>
        <v>119</v>
      </c>
      <c r="K97" s="809">
        <f>SUM(K94:K96)</f>
        <v>61.75</v>
      </c>
    </row>
    <row r="98" spans="1:11" ht="17.25" customHeight="1">
      <c r="A98" s="866"/>
      <c r="B98" s="154">
        <v>67</v>
      </c>
      <c r="C98" s="460" t="s">
        <v>96</v>
      </c>
      <c r="D98" s="461"/>
      <c r="E98" s="621"/>
      <c r="F98" s="621"/>
      <c r="G98" s="621"/>
      <c r="H98" s="621"/>
      <c r="I98" s="622"/>
      <c r="J98" s="679"/>
      <c r="K98" s="680"/>
    </row>
    <row r="99" spans="1:11" ht="17.25" customHeight="1">
      <c r="A99" s="866"/>
      <c r="B99" s="9"/>
      <c r="C99" s="583" t="s">
        <v>472</v>
      </c>
      <c r="D99" s="62" t="s">
        <v>524</v>
      </c>
      <c r="E99" s="584"/>
      <c r="F99" s="585" t="s">
        <v>338</v>
      </c>
      <c r="G99" s="585"/>
      <c r="H99" s="584"/>
      <c r="I99" s="586" t="s">
        <v>481</v>
      </c>
      <c r="J99" s="661">
        <v>40</v>
      </c>
      <c r="K99" s="662">
        <v>20</v>
      </c>
    </row>
    <row r="100" spans="1:11" ht="15.75" customHeight="1">
      <c r="A100" s="866"/>
      <c r="B100" s="12"/>
      <c r="C100" s="583" t="s">
        <v>525</v>
      </c>
      <c r="D100" s="62" t="s">
        <v>524</v>
      </c>
      <c r="E100" s="585"/>
      <c r="F100" s="585" t="s">
        <v>338</v>
      </c>
      <c r="G100" s="585"/>
      <c r="H100" s="584"/>
      <c r="I100" s="586" t="s">
        <v>349</v>
      </c>
      <c r="J100" s="661">
        <v>10</v>
      </c>
      <c r="K100" s="662">
        <v>3</v>
      </c>
    </row>
    <row r="101" spans="1:11" ht="17.25" customHeight="1">
      <c r="A101" s="866"/>
      <c r="B101" s="462"/>
      <c r="C101" s="407"/>
      <c r="D101" s="408"/>
      <c r="E101" s="409"/>
      <c r="F101" s="409">
        <v>2</v>
      </c>
      <c r="G101" s="409"/>
      <c r="H101" s="407"/>
      <c r="I101" s="407"/>
      <c r="J101" s="410">
        <f>SUM(J99:J100)</f>
        <v>50</v>
      </c>
      <c r="K101" s="447">
        <f>SUM(K99:K100)</f>
        <v>23</v>
      </c>
    </row>
    <row r="102" spans="1:11" ht="18.95" customHeight="1">
      <c r="A102" s="866"/>
      <c r="B102" s="448">
        <v>68</v>
      </c>
      <c r="C102" s="449" t="s">
        <v>97</v>
      </c>
      <c r="D102" s="450"/>
      <c r="E102" s="577"/>
      <c r="F102" s="577"/>
      <c r="G102" s="577"/>
      <c r="H102" s="577"/>
      <c r="I102" s="578"/>
      <c r="J102" s="659"/>
      <c r="K102" s="660"/>
    </row>
    <row r="103" spans="1:11" ht="17.25" customHeight="1">
      <c r="A103" s="866"/>
      <c r="B103" s="9"/>
      <c r="C103" s="583" t="s">
        <v>526</v>
      </c>
      <c r="D103" s="62" t="s">
        <v>527</v>
      </c>
      <c r="E103" s="584"/>
      <c r="F103" s="585"/>
      <c r="G103" s="585" t="s">
        <v>338</v>
      </c>
      <c r="H103" s="584"/>
      <c r="I103" s="586" t="s">
        <v>349</v>
      </c>
      <c r="J103" s="661">
        <v>16</v>
      </c>
      <c r="K103" s="662">
        <v>12</v>
      </c>
    </row>
    <row r="104" spans="1:11" ht="16.5" customHeight="1">
      <c r="A104" s="866"/>
      <c r="B104" s="12"/>
      <c r="C104" s="583" t="s">
        <v>470</v>
      </c>
      <c r="D104" s="62" t="s">
        <v>527</v>
      </c>
      <c r="E104" s="585"/>
      <c r="F104" s="585"/>
      <c r="G104" s="585" t="s">
        <v>338</v>
      </c>
      <c r="H104" s="584"/>
      <c r="I104" s="586" t="s">
        <v>349</v>
      </c>
      <c r="J104" s="661">
        <v>8</v>
      </c>
      <c r="K104" s="662">
        <v>6</v>
      </c>
    </row>
    <row r="105" spans="1:11" ht="16.5" customHeight="1">
      <c r="A105" s="866"/>
      <c r="B105" s="777"/>
      <c r="C105" s="778"/>
      <c r="D105" s="779"/>
      <c r="E105" s="780"/>
      <c r="F105" s="780"/>
      <c r="G105" s="780">
        <v>2</v>
      </c>
      <c r="H105" s="781"/>
      <c r="I105" s="781"/>
      <c r="J105" s="809">
        <f>SUM(J103:J104)</f>
        <v>24</v>
      </c>
      <c r="K105" s="809">
        <f>SUM(K103:K104)</f>
        <v>18</v>
      </c>
    </row>
    <row r="106" spans="1:11" ht="18.95" customHeight="1">
      <c r="A106" s="866"/>
      <c r="B106" s="448">
        <v>69</v>
      </c>
      <c r="C106" s="449" t="s">
        <v>98</v>
      </c>
      <c r="D106" s="450"/>
      <c r="E106" s="569"/>
      <c r="F106" s="569"/>
      <c r="G106" s="569"/>
      <c r="H106" s="569"/>
      <c r="I106" s="570"/>
      <c r="J106" s="677"/>
      <c r="K106" s="678"/>
    </row>
    <row r="107" spans="1:11" ht="16.5" customHeight="1">
      <c r="A107" s="866"/>
      <c r="B107" s="9"/>
      <c r="C107" s="583" t="s">
        <v>472</v>
      </c>
      <c r="D107" s="62" t="s">
        <v>528</v>
      </c>
      <c r="E107" s="584"/>
      <c r="F107" s="585" t="s">
        <v>338</v>
      </c>
      <c r="G107" s="585"/>
      <c r="H107" s="584"/>
      <c r="I107" s="586" t="s">
        <v>481</v>
      </c>
      <c r="J107" s="661">
        <v>40</v>
      </c>
      <c r="K107" s="662">
        <v>20</v>
      </c>
    </row>
    <row r="108" spans="1:11" ht="16.5" customHeight="1">
      <c r="A108" s="866"/>
      <c r="B108" s="12"/>
      <c r="C108" s="583" t="s">
        <v>529</v>
      </c>
      <c r="D108" s="62" t="s">
        <v>530</v>
      </c>
      <c r="E108" s="585"/>
      <c r="F108" s="585"/>
      <c r="G108" s="585" t="s">
        <v>338</v>
      </c>
      <c r="H108" s="584"/>
      <c r="I108" s="586" t="s">
        <v>349</v>
      </c>
      <c r="J108" s="661">
        <v>8</v>
      </c>
      <c r="K108" s="662">
        <v>6</v>
      </c>
    </row>
    <row r="109" spans="1:11" ht="17.25" customHeight="1">
      <c r="A109" s="866"/>
      <c r="B109" s="777"/>
      <c r="C109" s="778"/>
      <c r="D109" s="779"/>
      <c r="E109" s="780"/>
      <c r="F109" s="780">
        <v>1</v>
      </c>
      <c r="G109" s="780">
        <v>1</v>
      </c>
      <c r="H109" s="781"/>
      <c r="I109" s="781"/>
      <c r="J109" s="809">
        <f>SUM(J107:J108)</f>
        <v>48</v>
      </c>
      <c r="K109" s="809">
        <f>SUM(K107:K108)</f>
        <v>26</v>
      </c>
    </row>
    <row r="110" spans="1:11" ht="16.5" customHeight="1">
      <c r="A110" s="866"/>
      <c r="B110" s="448">
        <v>70</v>
      </c>
      <c r="C110" s="449" t="s">
        <v>99</v>
      </c>
      <c r="D110" s="450"/>
      <c r="E110" s="569"/>
      <c r="F110" s="569"/>
      <c r="G110" s="569"/>
      <c r="H110" s="569"/>
      <c r="I110" s="570"/>
      <c r="J110" s="677"/>
      <c r="K110" s="678"/>
    </row>
    <row r="111" spans="1:11" ht="16.5" customHeight="1">
      <c r="A111" s="866"/>
      <c r="B111" s="9"/>
      <c r="C111" s="583" t="s">
        <v>531</v>
      </c>
      <c r="D111" s="62" t="s">
        <v>532</v>
      </c>
      <c r="E111" s="584"/>
      <c r="F111" s="585"/>
      <c r="G111" s="585" t="s">
        <v>338</v>
      </c>
      <c r="H111" s="584"/>
      <c r="I111" s="586" t="s">
        <v>349</v>
      </c>
      <c r="J111" s="661">
        <v>6</v>
      </c>
      <c r="K111" s="662">
        <v>4.5</v>
      </c>
    </row>
    <row r="112" spans="1:11" ht="18.95" customHeight="1">
      <c r="A112" s="866"/>
      <c r="B112" s="12"/>
      <c r="C112" s="583" t="s">
        <v>533</v>
      </c>
      <c r="D112" s="62" t="s">
        <v>532</v>
      </c>
      <c r="E112" s="585"/>
      <c r="F112" s="585"/>
      <c r="G112" s="585" t="s">
        <v>338</v>
      </c>
      <c r="H112" s="584"/>
      <c r="I112" s="586" t="s">
        <v>349</v>
      </c>
      <c r="J112" s="661">
        <v>8</v>
      </c>
      <c r="K112" s="662">
        <v>6</v>
      </c>
    </row>
    <row r="113" spans="1:11" ht="18.95" customHeight="1">
      <c r="A113" s="866"/>
      <c r="B113" s="777"/>
      <c r="C113" s="778"/>
      <c r="D113" s="779"/>
      <c r="E113" s="780"/>
      <c r="F113" s="780"/>
      <c r="G113" s="780">
        <v>2</v>
      </c>
      <c r="H113" s="781"/>
      <c r="I113" s="781"/>
      <c r="J113" s="809">
        <f>SUM(J111:J112)</f>
        <v>14</v>
      </c>
      <c r="K113" s="809">
        <f>SUM(K111:K112)</f>
        <v>10.5</v>
      </c>
    </row>
    <row r="114" spans="1:11" ht="18.95" customHeight="1">
      <c r="A114" s="195"/>
      <c r="B114" s="628"/>
      <c r="C114" s="875" t="s">
        <v>273</v>
      </c>
      <c r="D114" s="876"/>
      <c r="E114" s="643"/>
      <c r="F114" s="630">
        <f>F97+F101+F105+F109+F113</f>
        <v>5</v>
      </c>
      <c r="G114" s="630">
        <f>G97+G101+G105+G109+G113</f>
        <v>6</v>
      </c>
      <c r="H114" s="630"/>
      <c r="I114" s="630"/>
      <c r="J114" s="674">
        <f>J97+J101+J105+J109+J113</f>
        <v>255</v>
      </c>
      <c r="K114" s="681">
        <f>K97+K101+K105+K109+K113</f>
        <v>139.25</v>
      </c>
    </row>
    <row r="115" spans="1:11" ht="13.5" customHeight="1">
      <c r="A115" s="866" t="s">
        <v>534</v>
      </c>
      <c r="B115" s="154">
        <v>71</v>
      </c>
      <c r="C115" s="460" t="s">
        <v>100</v>
      </c>
      <c r="D115" s="461"/>
      <c r="E115" s="621"/>
      <c r="F115" s="621"/>
      <c r="G115" s="621"/>
      <c r="H115" s="621"/>
      <c r="I115" s="622"/>
      <c r="J115" s="622"/>
      <c r="K115" s="623"/>
    </row>
    <row r="116" spans="1:11" ht="17.25" customHeight="1">
      <c r="A116" s="866"/>
      <c r="B116" s="9"/>
      <c r="C116" s="583" t="s">
        <v>503</v>
      </c>
      <c r="D116" s="62" t="s">
        <v>535</v>
      </c>
      <c r="E116" s="584"/>
      <c r="F116" s="585" t="s">
        <v>338</v>
      </c>
      <c r="G116" s="585"/>
      <c r="H116" s="584"/>
      <c r="I116" s="586" t="s">
        <v>481</v>
      </c>
      <c r="J116" s="661">
        <v>50</v>
      </c>
      <c r="K116" s="662">
        <v>25</v>
      </c>
    </row>
    <row r="117" spans="1:11" ht="16.5" customHeight="1">
      <c r="A117" s="866"/>
      <c r="B117" s="12"/>
      <c r="C117" s="583" t="s">
        <v>536</v>
      </c>
      <c r="D117" s="62" t="s">
        <v>537</v>
      </c>
      <c r="E117" s="585"/>
      <c r="F117" s="585"/>
      <c r="G117" s="585" t="s">
        <v>338</v>
      </c>
      <c r="H117" s="584"/>
      <c r="I117" s="586" t="s">
        <v>349</v>
      </c>
      <c r="J117" s="661">
        <v>2</v>
      </c>
      <c r="K117" s="662">
        <v>1.5</v>
      </c>
    </row>
    <row r="118" spans="1:11" ht="15.75" customHeight="1">
      <c r="A118" s="866"/>
      <c r="B118" s="777"/>
      <c r="C118" s="778"/>
      <c r="D118" s="779"/>
      <c r="E118" s="780"/>
      <c r="F118" s="780">
        <v>1</v>
      </c>
      <c r="G118" s="780">
        <v>1</v>
      </c>
      <c r="H118" s="781"/>
      <c r="I118" s="781"/>
      <c r="J118" s="809">
        <f>SUM(J116:J117)</f>
        <v>52</v>
      </c>
      <c r="K118" s="809">
        <f>SUM(K116:K117)</f>
        <v>26.5</v>
      </c>
    </row>
    <row r="119" spans="1:11" ht="15" customHeight="1">
      <c r="A119" s="866"/>
      <c r="B119" s="448">
        <v>72</v>
      </c>
      <c r="C119" s="449" t="s">
        <v>101</v>
      </c>
      <c r="D119" s="450"/>
      <c r="E119" s="577"/>
      <c r="F119" s="577"/>
      <c r="G119" s="577"/>
      <c r="H119" s="577"/>
      <c r="I119" s="578"/>
      <c r="J119" s="659"/>
      <c r="K119" s="660"/>
    </row>
    <row r="120" spans="1:11" ht="16.5" customHeight="1">
      <c r="A120" s="866"/>
      <c r="B120" s="9"/>
      <c r="C120" s="583" t="s">
        <v>503</v>
      </c>
      <c r="D120" s="62" t="s">
        <v>538</v>
      </c>
      <c r="E120" s="584"/>
      <c r="F120" s="585" t="s">
        <v>338</v>
      </c>
      <c r="G120" s="585"/>
      <c r="H120" s="584"/>
      <c r="I120" s="586" t="s">
        <v>349</v>
      </c>
      <c r="J120" s="661">
        <v>16</v>
      </c>
      <c r="K120" s="662">
        <v>4</v>
      </c>
    </row>
    <row r="121" spans="1:11" ht="17.25" customHeight="1">
      <c r="A121" s="866"/>
      <c r="B121" s="12"/>
      <c r="C121" s="583" t="s">
        <v>539</v>
      </c>
      <c r="D121" s="62" t="s">
        <v>540</v>
      </c>
      <c r="E121" s="585"/>
      <c r="F121" s="585"/>
      <c r="G121" s="585" t="s">
        <v>338</v>
      </c>
      <c r="H121" s="584"/>
      <c r="I121" s="586" t="s">
        <v>349</v>
      </c>
      <c r="J121" s="661">
        <v>1</v>
      </c>
      <c r="K121" s="662">
        <v>0.75</v>
      </c>
    </row>
    <row r="122" spans="1:11" ht="15" customHeight="1">
      <c r="A122" s="866"/>
      <c r="B122" s="9"/>
      <c r="C122" s="583" t="s">
        <v>541</v>
      </c>
      <c r="D122" s="62" t="s">
        <v>540</v>
      </c>
      <c r="E122" s="584"/>
      <c r="F122" s="585"/>
      <c r="G122" s="585" t="s">
        <v>338</v>
      </c>
      <c r="H122" s="584"/>
      <c r="I122" s="586" t="s">
        <v>349</v>
      </c>
      <c r="J122" s="661">
        <v>2</v>
      </c>
      <c r="K122" s="662">
        <v>1.5</v>
      </c>
    </row>
    <row r="123" spans="1:11" ht="16.5" customHeight="1">
      <c r="A123" s="866"/>
      <c r="B123" s="777"/>
      <c r="C123" s="778"/>
      <c r="D123" s="779"/>
      <c r="E123" s="780"/>
      <c r="F123" s="780">
        <v>1</v>
      </c>
      <c r="G123" s="780">
        <v>2</v>
      </c>
      <c r="H123" s="781"/>
      <c r="I123" s="781"/>
      <c r="J123" s="809">
        <f>SUM(J120:J122)</f>
        <v>19</v>
      </c>
      <c r="K123" s="809">
        <f>SUM(K120:K122)</f>
        <v>6.25</v>
      </c>
    </row>
    <row r="124" spans="1:11" ht="15" customHeight="1">
      <c r="A124" s="866"/>
      <c r="B124" s="448">
        <v>73</v>
      </c>
      <c r="C124" s="449" t="s">
        <v>102</v>
      </c>
      <c r="D124" s="450"/>
      <c r="E124" s="577"/>
      <c r="F124" s="577"/>
      <c r="G124" s="577"/>
      <c r="H124" s="577"/>
      <c r="I124" s="578"/>
      <c r="J124" s="659"/>
      <c r="K124" s="660"/>
    </row>
    <row r="125" spans="1:11" ht="18.95" customHeight="1">
      <c r="A125" s="866"/>
      <c r="B125" s="9"/>
      <c r="C125" s="583" t="s">
        <v>503</v>
      </c>
      <c r="D125" s="62" t="s">
        <v>542</v>
      </c>
      <c r="E125" s="584"/>
      <c r="F125" s="585" t="s">
        <v>338</v>
      </c>
      <c r="G125" s="585"/>
      <c r="H125" s="584"/>
      <c r="I125" s="586" t="s">
        <v>481</v>
      </c>
      <c r="J125" s="661">
        <v>22</v>
      </c>
      <c r="K125" s="662">
        <v>11</v>
      </c>
    </row>
    <row r="126" spans="1:11" ht="18.95" customHeight="1">
      <c r="A126" s="866"/>
      <c r="B126" s="12"/>
      <c r="C126" s="583" t="s">
        <v>543</v>
      </c>
      <c r="D126" s="62" t="s">
        <v>544</v>
      </c>
      <c r="E126" s="585"/>
      <c r="F126" s="585"/>
      <c r="G126" s="585" t="s">
        <v>338</v>
      </c>
      <c r="H126" s="584"/>
      <c r="I126" s="586" t="s">
        <v>349</v>
      </c>
      <c r="J126" s="661">
        <v>8</v>
      </c>
      <c r="K126" s="662">
        <v>6</v>
      </c>
    </row>
    <row r="127" spans="1:11" ht="15" customHeight="1">
      <c r="A127" s="866"/>
      <c r="B127" s="777"/>
      <c r="C127" s="778"/>
      <c r="D127" s="779"/>
      <c r="E127" s="780"/>
      <c r="F127" s="780">
        <v>1</v>
      </c>
      <c r="G127" s="780">
        <v>1</v>
      </c>
      <c r="H127" s="781"/>
      <c r="I127" s="781"/>
      <c r="J127" s="809">
        <f>SUM(J125:J126)</f>
        <v>30</v>
      </c>
      <c r="K127" s="809">
        <f>SUM(K125:K126)</f>
        <v>17</v>
      </c>
    </row>
    <row r="128" spans="1:11" ht="14.25" customHeight="1">
      <c r="A128" s="866"/>
      <c r="B128" s="448">
        <v>74</v>
      </c>
      <c r="C128" s="449" t="s">
        <v>103</v>
      </c>
      <c r="D128" s="450"/>
      <c r="E128" s="577"/>
      <c r="F128" s="577"/>
      <c r="G128" s="577"/>
      <c r="H128" s="577"/>
      <c r="I128" s="578"/>
      <c r="J128" s="659"/>
      <c r="K128" s="660"/>
    </row>
    <row r="129" spans="1:11" ht="17.25" customHeight="1">
      <c r="A129" s="866"/>
      <c r="B129" s="9"/>
      <c r="C129" s="583" t="s">
        <v>503</v>
      </c>
      <c r="D129" s="62" t="s">
        <v>545</v>
      </c>
      <c r="E129" s="584"/>
      <c r="F129" s="585" t="s">
        <v>338</v>
      </c>
      <c r="G129" s="585"/>
      <c r="H129" s="584"/>
      <c r="I129" s="586" t="s">
        <v>481</v>
      </c>
      <c r="J129" s="661">
        <v>16</v>
      </c>
      <c r="K129" s="662">
        <v>8</v>
      </c>
    </row>
    <row r="130" spans="1:11" ht="15.75" customHeight="1">
      <c r="A130" s="866"/>
      <c r="B130" s="12"/>
      <c r="C130" s="583" t="s">
        <v>546</v>
      </c>
      <c r="D130" s="62" t="s">
        <v>547</v>
      </c>
      <c r="E130" s="585"/>
      <c r="F130" s="585"/>
      <c r="G130" s="585" t="s">
        <v>338</v>
      </c>
      <c r="H130" s="584"/>
      <c r="I130" s="586" t="s">
        <v>349</v>
      </c>
      <c r="J130" s="661">
        <v>7</v>
      </c>
      <c r="K130" s="662">
        <v>5.25</v>
      </c>
    </row>
    <row r="131" spans="1:11" ht="16.5" customHeight="1">
      <c r="A131" s="866"/>
      <c r="B131" s="9"/>
      <c r="C131" s="583" t="s">
        <v>470</v>
      </c>
      <c r="D131" s="62" t="s">
        <v>547</v>
      </c>
      <c r="E131" s="584"/>
      <c r="F131" s="585"/>
      <c r="G131" s="585" t="s">
        <v>338</v>
      </c>
      <c r="H131" s="584"/>
      <c r="I131" s="586" t="s">
        <v>349</v>
      </c>
      <c r="J131" s="661">
        <v>8</v>
      </c>
      <c r="K131" s="662">
        <v>6</v>
      </c>
    </row>
    <row r="132" spans="1:11" ht="15.75" customHeight="1">
      <c r="A132" s="866"/>
      <c r="B132" s="12"/>
      <c r="C132" s="583" t="s">
        <v>486</v>
      </c>
      <c r="D132" s="62" t="s">
        <v>547</v>
      </c>
      <c r="E132" s="585"/>
      <c r="F132" s="585"/>
      <c r="G132" s="585" t="s">
        <v>338</v>
      </c>
      <c r="H132" s="584"/>
      <c r="I132" s="586" t="s">
        <v>349</v>
      </c>
      <c r="J132" s="661">
        <v>2</v>
      </c>
      <c r="K132" s="662">
        <v>1.5</v>
      </c>
    </row>
    <row r="133" spans="1:11" ht="15.75" customHeight="1">
      <c r="A133" s="866"/>
      <c r="B133" s="777"/>
      <c r="C133" s="778"/>
      <c r="D133" s="779"/>
      <c r="E133" s="780"/>
      <c r="F133" s="780">
        <v>1</v>
      </c>
      <c r="G133" s="780">
        <v>3</v>
      </c>
      <c r="H133" s="781"/>
      <c r="I133" s="781"/>
      <c r="J133" s="809">
        <f>SUM(J129:J132)</f>
        <v>33</v>
      </c>
      <c r="K133" s="809">
        <f>SUM(K129:K132)</f>
        <v>20.75</v>
      </c>
    </row>
    <row r="134" spans="1:11" ht="15.75" customHeight="1">
      <c r="A134" s="866"/>
      <c r="B134" s="448">
        <v>75</v>
      </c>
      <c r="C134" s="449" t="s">
        <v>104</v>
      </c>
      <c r="D134" s="450"/>
      <c r="E134" s="577"/>
      <c r="F134" s="577"/>
      <c r="G134" s="577"/>
      <c r="H134" s="577"/>
      <c r="I134" s="578"/>
      <c r="J134" s="659"/>
      <c r="K134" s="660"/>
    </row>
    <row r="135" spans="1:11" ht="18.95" customHeight="1">
      <c r="A135" s="866"/>
      <c r="B135" s="9"/>
      <c r="C135" s="583" t="s">
        <v>494</v>
      </c>
      <c r="D135" s="62" t="s">
        <v>548</v>
      </c>
      <c r="E135" s="584"/>
      <c r="F135" s="585" t="s">
        <v>338</v>
      </c>
      <c r="G135" s="585"/>
      <c r="H135" s="584"/>
      <c r="I135" s="586" t="s">
        <v>445</v>
      </c>
      <c r="J135" s="661">
        <v>17</v>
      </c>
      <c r="K135" s="662">
        <v>13</v>
      </c>
    </row>
    <row r="136" spans="1:11" ht="18.95" customHeight="1">
      <c r="A136" s="866"/>
      <c r="B136" s="12"/>
      <c r="C136" s="583" t="s">
        <v>549</v>
      </c>
      <c r="D136" s="62" t="s">
        <v>550</v>
      </c>
      <c r="E136" s="585"/>
      <c r="F136" s="585"/>
      <c r="G136" s="585" t="s">
        <v>338</v>
      </c>
      <c r="H136" s="584"/>
      <c r="I136" s="586" t="s">
        <v>349</v>
      </c>
      <c r="J136" s="661">
        <v>9</v>
      </c>
      <c r="K136" s="662">
        <v>6.75</v>
      </c>
    </row>
    <row r="137" spans="1:11" ht="18.95" customHeight="1">
      <c r="A137" s="866"/>
      <c r="B137" s="9"/>
      <c r="C137" s="583" t="s">
        <v>551</v>
      </c>
      <c r="D137" s="62" t="s">
        <v>550</v>
      </c>
      <c r="E137" s="584"/>
      <c r="F137" s="585"/>
      <c r="G137" s="585" t="s">
        <v>338</v>
      </c>
      <c r="H137" s="584"/>
      <c r="I137" s="586" t="s">
        <v>349</v>
      </c>
      <c r="J137" s="661">
        <v>8</v>
      </c>
      <c r="K137" s="662">
        <v>6</v>
      </c>
    </row>
    <row r="138" spans="1:11" ht="18.95" customHeight="1">
      <c r="A138" s="866"/>
      <c r="B138" s="12"/>
      <c r="C138" s="583" t="s">
        <v>552</v>
      </c>
      <c r="D138" s="62" t="s">
        <v>550</v>
      </c>
      <c r="E138" s="585"/>
      <c r="F138" s="585"/>
      <c r="G138" s="585" t="s">
        <v>338</v>
      </c>
      <c r="H138" s="584"/>
      <c r="I138" s="586" t="s">
        <v>349</v>
      </c>
      <c r="J138" s="661">
        <v>5</v>
      </c>
      <c r="K138" s="662">
        <v>3.75</v>
      </c>
    </row>
    <row r="139" spans="1:11" ht="18.95" customHeight="1">
      <c r="A139" s="866"/>
      <c r="B139" s="9"/>
      <c r="C139" s="583" t="s">
        <v>553</v>
      </c>
      <c r="D139" s="62" t="s">
        <v>550</v>
      </c>
      <c r="E139" s="584"/>
      <c r="F139" s="585"/>
      <c r="G139" s="585" t="s">
        <v>338</v>
      </c>
      <c r="H139" s="584"/>
      <c r="I139" s="586" t="s">
        <v>349</v>
      </c>
      <c r="J139" s="661">
        <v>4</v>
      </c>
      <c r="K139" s="662">
        <v>3</v>
      </c>
    </row>
    <row r="140" spans="1:11" ht="15.75" customHeight="1">
      <c r="A140" s="409"/>
      <c r="B140" s="777"/>
      <c r="C140" s="778"/>
      <c r="D140" s="779"/>
      <c r="E140" s="780"/>
      <c r="F140" s="780">
        <v>1</v>
      </c>
      <c r="G140" s="780">
        <v>4</v>
      </c>
      <c r="H140" s="781"/>
      <c r="I140" s="781"/>
      <c r="J140" s="809">
        <f>SUM(J135:J139)</f>
        <v>43</v>
      </c>
      <c r="K140" s="809">
        <f>SUM(K135:K139)</f>
        <v>32.5</v>
      </c>
    </row>
    <row r="141" spans="1:11" ht="16.5" customHeight="1">
      <c r="A141" s="474"/>
      <c r="B141" s="644"/>
      <c r="C141" s="867" t="s">
        <v>273</v>
      </c>
      <c r="D141" s="868"/>
      <c r="E141" s="645"/>
      <c r="F141" s="646">
        <f>F118+F123+F127+F133+F140</f>
        <v>5</v>
      </c>
      <c r="G141" s="646">
        <f>G118+G123+G127+G133+G140</f>
        <v>11</v>
      </c>
      <c r="H141" s="646"/>
      <c r="I141" s="646"/>
      <c r="J141" s="648">
        <f>J118+J123+J127+J133+J140</f>
        <v>177</v>
      </c>
      <c r="K141" s="649">
        <f>K118+K123+K127+K133+K140</f>
        <v>103</v>
      </c>
    </row>
    <row r="142" spans="1:11" ht="16.5" customHeight="1">
      <c r="A142" s="866" t="s">
        <v>554</v>
      </c>
      <c r="B142" s="154">
        <v>76</v>
      </c>
      <c r="C142" s="460" t="s">
        <v>106</v>
      </c>
      <c r="D142" s="461"/>
      <c r="E142" s="621"/>
      <c r="F142" s="621"/>
      <c r="G142" s="621"/>
      <c r="H142" s="621"/>
      <c r="I142" s="622"/>
      <c r="J142" s="622"/>
      <c r="K142" s="623"/>
    </row>
    <row r="143" spans="1:11" ht="16.5" customHeight="1">
      <c r="A143" s="866"/>
      <c r="B143" s="9"/>
      <c r="C143" s="583" t="s">
        <v>555</v>
      </c>
      <c r="D143" s="62" t="s">
        <v>556</v>
      </c>
      <c r="E143" s="584"/>
      <c r="F143" s="585" t="s">
        <v>338</v>
      </c>
      <c r="G143" s="585"/>
      <c r="H143" s="584"/>
      <c r="I143" s="586" t="s">
        <v>445</v>
      </c>
      <c r="J143" s="661">
        <v>10</v>
      </c>
      <c r="K143" s="662">
        <v>8</v>
      </c>
    </row>
    <row r="144" spans="1:11" ht="16.5" customHeight="1">
      <c r="A144" s="866"/>
      <c r="B144" s="12"/>
      <c r="C144" s="583" t="s">
        <v>503</v>
      </c>
      <c r="D144" s="62" t="s">
        <v>556</v>
      </c>
      <c r="E144" s="585"/>
      <c r="F144" s="585" t="s">
        <v>338</v>
      </c>
      <c r="G144" s="585"/>
      <c r="H144" s="584"/>
      <c r="I144" s="586" t="s">
        <v>445</v>
      </c>
      <c r="J144" s="661">
        <v>8</v>
      </c>
      <c r="K144" s="662">
        <v>6</v>
      </c>
    </row>
    <row r="145" spans="1:11" ht="16.5" customHeight="1">
      <c r="A145" s="866"/>
      <c r="B145" s="9"/>
      <c r="C145" s="583" t="s">
        <v>557</v>
      </c>
      <c r="D145" s="62" t="s">
        <v>558</v>
      </c>
      <c r="E145" s="584"/>
      <c r="F145" s="585"/>
      <c r="G145" s="585" t="s">
        <v>338</v>
      </c>
      <c r="H145" s="584"/>
      <c r="I145" s="586" t="s">
        <v>349</v>
      </c>
      <c r="J145" s="661">
        <v>12</v>
      </c>
      <c r="K145" s="662">
        <v>9</v>
      </c>
    </row>
    <row r="146" spans="1:11" ht="16.5" customHeight="1">
      <c r="A146" s="866"/>
      <c r="B146" s="12"/>
      <c r="C146" s="583" t="s">
        <v>559</v>
      </c>
      <c r="D146" s="62" t="s">
        <v>558</v>
      </c>
      <c r="E146" s="585"/>
      <c r="F146" s="585"/>
      <c r="G146" s="585" t="s">
        <v>338</v>
      </c>
      <c r="H146" s="584"/>
      <c r="I146" s="586" t="s">
        <v>349</v>
      </c>
      <c r="J146" s="661">
        <v>8</v>
      </c>
      <c r="K146" s="662">
        <v>6</v>
      </c>
    </row>
    <row r="147" spans="1:11" ht="17.25" customHeight="1">
      <c r="A147" s="866"/>
      <c r="B147" s="9"/>
      <c r="C147" s="583" t="s">
        <v>560</v>
      </c>
      <c r="D147" s="62" t="s">
        <v>558</v>
      </c>
      <c r="E147" s="584"/>
      <c r="F147" s="585"/>
      <c r="G147" s="585" t="s">
        <v>338</v>
      </c>
      <c r="H147" s="584"/>
      <c r="I147" s="586" t="s">
        <v>349</v>
      </c>
      <c r="J147" s="661">
        <v>4</v>
      </c>
      <c r="K147" s="662">
        <v>3</v>
      </c>
    </row>
    <row r="148" spans="1:11" ht="16.5" customHeight="1">
      <c r="A148" s="866"/>
      <c r="B148" s="9"/>
      <c r="C148" s="583" t="s">
        <v>561</v>
      </c>
      <c r="D148" s="62" t="s">
        <v>558</v>
      </c>
      <c r="E148" s="584"/>
      <c r="F148" s="585"/>
      <c r="G148" s="585" t="s">
        <v>338</v>
      </c>
      <c r="H148" s="584"/>
      <c r="I148" s="586" t="s">
        <v>349</v>
      </c>
      <c r="J148" s="661">
        <v>8</v>
      </c>
      <c r="K148" s="662">
        <v>6</v>
      </c>
    </row>
    <row r="149" spans="1:11" ht="17.25" customHeight="1">
      <c r="A149" s="866"/>
      <c r="B149" s="12"/>
      <c r="C149" s="583" t="s">
        <v>562</v>
      </c>
      <c r="D149" s="62" t="s">
        <v>558</v>
      </c>
      <c r="E149" s="585"/>
      <c r="F149" s="585"/>
      <c r="G149" s="585" t="s">
        <v>338</v>
      </c>
      <c r="H149" s="584"/>
      <c r="I149" s="586" t="s">
        <v>349</v>
      </c>
      <c r="J149" s="661">
        <v>2</v>
      </c>
      <c r="K149" s="662">
        <v>1.5</v>
      </c>
    </row>
    <row r="150" spans="1:11" ht="17.25" customHeight="1">
      <c r="A150" s="866"/>
      <c r="B150" s="9"/>
      <c r="C150" s="583" t="s">
        <v>563</v>
      </c>
      <c r="D150" s="62" t="s">
        <v>558</v>
      </c>
      <c r="E150" s="584"/>
      <c r="F150" s="585"/>
      <c r="G150" s="585" t="s">
        <v>338</v>
      </c>
      <c r="H150" s="584"/>
      <c r="I150" s="586" t="s">
        <v>349</v>
      </c>
      <c r="J150" s="661">
        <v>8</v>
      </c>
      <c r="K150" s="662">
        <v>6</v>
      </c>
    </row>
    <row r="151" spans="1:11" ht="15" customHeight="1">
      <c r="A151" s="866"/>
      <c r="B151" s="777"/>
      <c r="C151" s="778"/>
      <c r="D151" s="779"/>
      <c r="E151" s="780"/>
      <c r="F151" s="780">
        <v>2</v>
      </c>
      <c r="G151" s="780">
        <v>6</v>
      </c>
      <c r="H151" s="781"/>
      <c r="I151" s="781"/>
      <c r="J151" s="809">
        <f>SUM(J143:J150)</f>
        <v>60</v>
      </c>
      <c r="K151" s="809">
        <f>SUM(K143:K150)</f>
        <v>45.5</v>
      </c>
    </row>
    <row r="152" spans="1:11" ht="16.5" customHeight="1">
      <c r="A152" s="866"/>
      <c r="B152" s="448">
        <v>77</v>
      </c>
      <c r="C152" s="449" t="s">
        <v>107</v>
      </c>
      <c r="D152" s="450"/>
      <c r="E152" s="577"/>
      <c r="F152" s="577"/>
      <c r="G152" s="577"/>
      <c r="H152" s="577"/>
      <c r="I152" s="578"/>
      <c r="J152" s="659"/>
      <c r="K152" s="660"/>
    </row>
    <row r="153" spans="1:11" ht="18.95" customHeight="1">
      <c r="A153" s="866"/>
      <c r="B153" s="73"/>
      <c r="C153" s="572" t="s">
        <v>503</v>
      </c>
      <c r="D153" s="43" t="s">
        <v>564</v>
      </c>
      <c r="E153" s="634"/>
      <c r="F153" s="574" t="s">
        <v>338</v>
      </c>
      <c r="G153" s="129"/>
      <c r="H153" s="582"/>
      <c r="I153" s="575" t="s">
        <v>445</v>
      </c>
      <c r="J153" s="675">
        <v>8</v>
      </c>
      <c r="K153" s="676">
        <v>6</v>
      </c>
    </row>
    <row r="154" spans="1:11" ht="15" customHeight="1">
      <c r="A154" s="866"/>
      <c r="B154" s="777"/>
      <c r="C154" s="778"/>
      <c r="D154" s="779"/>
      <c r="E154" s="780"/>
      <c r="F154" s="780">
        <v>1</v>
      </c>
      <c r="G154" s="780"/>
      <c r="H154" s="781"/>
      <c r="I154" s="781"/>
      <c r="J154" s="809">
        <f>J153</f>
        <v>8</v>
      </c>
      <c r="K154" s="809">
        <f>K153</f>
        <v>6</v>
      </c>
    </row>
    <row r="155" spans="1:11" ht="15.75" customHeight="1">
      <c r="A155" s="866"/>
      <c r="B155" s="448">
        <v>78</v>
      </c>
      <c r="C155" s="449" t="s">
        <v>108</v>
      </c>
      <c r="D155" s="450"/>
      <c r="E155" s="577"/>
      <c r="F155" s="577"/>
      <c r="G155" s="577"/>
      <c r="H155" s="577"/>
      <c r="I155" s="578"/>
      <c r="J155" s="659"/>
      <c r="K155" s="660"/>
    </row>
    <row r="156" spans="1:11" ht="18" customHeight="1">
      <c r="A156" s="866"/>
      <c r="B156" s="9"/>
      <c r="C156" s="583" t="s">
        <v>503</v>
      </c>
      <c r="D156" s="62" t="s">
        <v>565</v>
      </c>
      <c r="E156" s="584"/>
      <c r="F156" s="585" t="s">
        <v>338</v>
      </c>
      <c r="G156" s="585"/>
      <c r="H156" s="584"/>
      <c r="I156" s="586" t="s">
        <v>445</v>
      </c>
      <c r="J156" s="661">
        <v>10</v>
      </c>
      <c r="K156" s="662">
        <v>8</v>
      </c>
    </row>
    <row r="157" spans="1:11" ht="15.75" customHeight="1">
      <c r="A157" s="866"/>
      <c r="B157" s="12"/>
      <c r="C157" s="583" t="s">
        <v>566</v>
      </c>
      <c r="D157" s="62" t="s">
        <v>567</v>
      </c>
      <c r="E157" s="585"/>
      <c r="F157" s="585"/>
      <c r="G157" s="585" t="s">
        <v>338</v>
      </c>
      <c r="H157" s="584"/>
      <c r="I157" s="586" t="s">
        <v>349</v>
      </c>
      <c r="J157" s="661">
        <v>1</v>
      </c>
      <c r="K157" s="662">
        <v>0.75</v>
      </c>
    </row>
    <row r="158" spans="1:11" ht="16.5" customHeight="1">
      <c r="A158" s="866"/>
      <c r="B158" s="9"/>
      <c r="C158" s="583" t="s">
        <v>568</v>
      </c>
      <c r="D158" s="62" t="s">
        <v>567</v>
      </c>
      <c r="E158" s="584"/>
      <c r="F158" s="585"/>
      <c r="G158" s="585" t="s">
        <v>338</v>
      </c>
      <c r="H158" s="584"/>
      <c r="I158" s="586" t="s">
        <v>349</v>
      </c>
      <c r="J158" s="661">
        <v>2</v>
      </c>
      <c r="K158" s="662">
        <v>1.5</v>
      </c>
    </row>
    <row r="159" spans="1:11" ht="16.5" customHeight="1">
      <c r="A159" s="866"/>
      <c r="B159" s="12"/>
      <c r="C159" s="583" t="s">
        <v>569</v>
      </c>
      <c r="D159" s="62" t="s">
        <v>567</v>
      </c>
      <c r="E159" s="585"/>
      <c r="F159" s="585"/>
      <c r="G159" s="585" t="s">
        <v>338</v>
      </c>
      <c r="H159" s="584"/>
      <c r="I159" s="586" t="s">
        <v>349</v>
      </c>
      <c r="J159" s="661">
        <v>2</v>
      </c>
      <c r="K159" s="662">
        <v>1.5</v>
      </c>
    </row>
    <row r="160" spans="1:11" ht="16.5" customHeight="1">
      <c r="A160" s="866"/>
      <c r="B160" s="9"/>
      <c r="C160" s="583" t="s">
        <v>570</v>
      </c>
      <c r="D160" s="62" t="s">
        <v>567</v>
      </c>
      <c r="E160" s="584"/>
      <c r="F160" s="585"/>
      <c r="G160" s="585" t="s">
        <v>338</v>
      </c>
      <c r="H160" s="584"/>
      <c r="I160" s="586" t="s">
        <v>349</v>
      </c>
      <c r="J160" s="661">
        <v>3</v>
      </c>
      <c r="K160" s="662">
        <v>2.25</v>
      </c>
    </row>
    <row r="161" spans="1:11" ht="18" customHeight="1">
      <c r="A161" s="866"/>
      <c r="B161" s="9"/>
      <c r="C161" s="583" t="s">
        <v>571</v>
      </c>
      <c r="D161" s="62" t="s">
        <v>567</v>
      </c>
      <c r="E161" s="584"/>
      <c r="F161" s="585"/>
      <c r="G161" s="585" t="s">
        <v>338</v>
      </c>
      <c r="H161" s="584"/>
      <c r="I161" s="586" t="s">
        <v>349</v>
      </c>
      <c r="J161" s="661">
        <v>2</v>
      </c>
      <c r="K161" s="662">
        <v>1.5</v>
      </c>
    </row>
    <row r="162" spans="1:11" ht="12.75" customHeight="1">
      <c r="A162" s="866"/>
      <c r="B162" s="777"/>
      <c r="C162" s="778"/>
      <c r="D162" s="779"/>
      <c r="E162" s="780"/>
      <c r="F162" s="780">
        <v>1</v>
      </c>
      <c r="G162" s="780">
        <v>5</v>
      </c>
      <c r="H162" s="781"/>
      <c r="I162" s="781"/>
      <c r="J162" s="809">
        <f>SUM(J156:J161)</f>
        <v>20</v>
      </c>
      <c r="K162" s="809">
        <f>SUM(K156:K161)</f>
        <v>15.5</v>
      </c>
    </row>
    <row r="163" spans="1:11" ht="15.75" customHeight="1">
      <c r="A163" s="866"/>
      <c r="B163" s="448">
        <v>79</v>
      </c>
      <c r="C163" s="449" t="s">
        <v>109</v>
      </c>
      <c r="D163" s="450"/>
      <c r="E163" s="577"/>
      <c r="F163" s="577"/>
      <c r="G163" s="577"/>
      <c r="H163" s="577"/>
      <c r="I163" s="578"/>
      <c r="J163" s="659"/>
      <c r="K163" s="660"/>
    </row>
    <row r="164" spans="1:11" ht="18.95" customHeight="1">
      <c r="A164" s="866"/>
      <c r="B164" s="73"/>
      <c r="C164" s="572" t="s">
        <v>503</v>
      </c>
      <c r="D164" s="43" t="s">
        <v>572</v>
      </c>
      <c r="E164" s="634"/>
      <c r="F164" s="574" t="s">
        <v>338</v>
      </c>
      <c r="G164" s="129"/>
      <c r="H164" s="582"/>
      <c r="I164" s="575" t="s">
        <v>445</v>
      </c>
      <c r="J164" s="675">
        <v>8</v>
      </c>
      <c r="K164" s="676">
        <v>6</v>
      </c>
    </row>
    <row r="165" spans="1:11" ht="16.5" customHeight="1">
      <c r="A165" s="866"/>
      <c r="B165" s="777"/>
      <c r="C165" s="778"/>
      <c r="D165" s="779"/>
      <c r="E165" s="780"/>
      <c r="F165" s="780">
        <v>1</v>
      </c>
      <c r="G165" s="780"/>
      <c r="H165" s="781"/>
      <c r="I165" s="781"/>
      <c r="J165" s="809">
        <f>J164</f>
        <v>8</v>
      </c>
      <c r="K165" s="809">
        <f>K164</f>
        <v>6</v>
      </c>
    </row>
    <row r="166" spans="1:11" ht="15.75" customHeight="1">
      <c r="A166" s="866"/>
      <c r="B166" s="448">
        <v>80</v>
      </c>
      <c r="C166" s="449" t="s">
        <v>110</v>
      </c>
      <c r="D166" s="450"/>
      <c r="E166" s="577"/>
      <c r="F166" s="577"/>
      <c r="G166" s="577"/>
      <c r="H166" s="577"/>
      <c r="I166" s="578"/>
      <c r="J166" s="659"/>
      <c r="K166" s="660"/>
    </row>
    <row r="167" spans="1:11" ht="17.25" customHeight="1">
      <c r="A167" s="866"/>
      <c r="B167" s="9"/>
      <c r="C167" s="583" t="s">
        <v>503</v>
      </c>
      <c r="D167" s="62" t="s">
        <v>573</v>
      </c>
      <c r="E167" s="584"/>
      <c r="F167" s="585" t="s">
        <v>338</v>
      </c>
      <c r="G167" s="585"/>
      <c r="H167" s="584"/>
      <c r="I167" s="586" t="s">
        <v>445</v>
      </c>
      <c r="J167" s="661">
        <v>15</v>
      </c>
      <c r="K167" s="662">
        <v>11</v>
      </c>
    </row>
    <row r="168" spans="1:11" ht="17.25" customHeight="1">
      <c r="A168" s="866"/>
      <c r="B168" s="12"/>
      <c r="C168" s="583" t="s">
        <v>574</v>
      </c>
      <c r="D168" s="62" t="s">
        <v>573</v>
      </c>
      <c r="E168" s="585"/>
      <c r="F168" s="585" t="s">
        <v>338</v>
      </c>
      <c r="G168" s="585"/>
      <c r="H168" s="584"/>
      <c r="I168" s="586" t="s">
        <v>445</v>
      </c>
      <c r="J168" s="661">
        <v>10</v>
      </c>
      <c r="K168" s="662">
        <v>8</v>
      </c>
    </row>
    <row r="169" spans="1:11" ht="17.25" customHeight="1">
      <c r="A169" s="866"/>
      <c r="B169" s="9"/>
      <c r="C169" s="583" t="s">
        <v>575</v>
      </c>
      <c r="D169" s="62" t="s">
        <v>576</v>
      </c>
      <c r="E169" s="584"/>
      <c r="F169" s="585"/>
      <c r="G169" s="585" t="s">
        <v>338</v>
      </c>
      <c r="H169" s="584"/>
      <c r="I169" s="586" t="s">
        <v>349</v>
      </c>
      <c r="J169" s="661">
        <v>10</v>
      </c>
      <c r="K169" s="662">
        <v>7.5</v>
      </c>
    </row>
    <row r="170" spans="1:11" ht="16.5" customHeight="1">
      <c r="A170" s="866"/>
      <c r="B170" s="12"/>
      <c r="C170" s="583" t="s">
        <v>561</v>
      </c>
      <c r="D170" s="62" t="s">
        <v>576</v>
      </c>
      <c r="E170" s="585"/>
      <c r="F170" s="585"/>
      <c r="G170" s="585" t="s">
        <v>338</v>
      </c>
      <c r="H170" s="584"/>
      <c r="I170" s="586" t="s">
        <v>349</v>
      </c>
      <c r="J170" s="661">
        <v>10</v>
      </c>
      <c r="K170" s="662">
        <v>7.5</v>
      </c>
    </row>
    <row r="171" spans="1:11" ht="18.95" customHeight="1">
      <c r="A171" s="866"/>
      <c r="B171" s="9"/>
      <c r="C171" s="583" t="s">
        <v>577</v>
      </c>
      <c r="D171" s="62" t="s">
        <v>576</v>
      </c>
      <c r="E171" s="584"/>
      <c r="F171" s="585"/>
      <c r="G171" s="585" t="s">
        <v>338</v>
      </c>
      <c r="H171" s="584"/>
      <c r="I171" s="586" t="s">
        <v>349</v>
      </c>
      <c r="J171" s="661">
        <v>15</v>
      </c>
      <c r="K171" s="662">
        <v>11.25</v>
      </c>
    </row>
    <row r="172" spans="1:11" ht="15" customHeight="1">
      <c r="A172" s="409"/>
      <c r="B172" s="777"/>
      <c r="C172" s="778"/>
      <c r="D172" s="779"/>
      <c r="E172" s="780"/>
      <c r="F172" s="780">
        <v>2</v>
      </c>
      <c r="G172" s="780">
        <v>3</v>
      </c>
      <c r="H172" s="781"/>
      <c r="I172" s="781"/>
      <c r="J172" s="809">
        <f>SUM(J167:J171)</f>
        <v>60</v>
      </c>
      <c r="K172" s="809">
        <f>SUM(K167:K171)</f>
        <v>45.25</v>
      </c>
    </row>
    <row r="173" spans="1:11" ht="15.75" customHeight="1">
      <c r="A173" s="474"/>
      <c r="B173" s="644"/>
      <c r="C173" s="867" t="s">
        <v>273</v>
      </c>
      <c r="D173" s="868"/>
      <c r="E173" s="645"/>
      <c r="F173" s="646">
        <f>F151+F154+F162+F165+F172</f>
        <v>7</v>
      </c>
      <c r="G173" s="646">
        <f>G151+G154+G162+G165+G172</f>
        <v>14</v>
      </c>
      <c r="H173" s="646"/>
      <c r="I173" s="647"/>
      <c r="J173" s="648">
        <f>J151+J154+J162+J165+J172</f>
        <v>156</v>
      </c>
      <c r="K173" s="649">
        <f>K151+K154+K162+K165+K172</f>
        <v>118.25</v>
      </c>
    </row>
    <row r="174" spans="1:11" ht="18.95" customHeight="1">
      <c r="A174" s="869" t="s">
        <v>578</v>
      </c>
      <c r="B174" s="475">
        <v>81</v>
      </c>
      <c r="C174" s="460" t="s">
        <v>112</v>
      </c>
      <c r="D174" s="461" t="s">
        <v>113</v>
      </c>
      <c r="E174" s="637"/>
      <c r="F174" s="637"/>
      <c r="G174" s="637"/>
      <c r="H174" s="637"/>
      <c r="I174" s="638"/>
      <c r="J174" s="638"/>
      <c r="K174" s="639"/>
    </row>
    <row r="175" spans="1:11" ht="18.95" customHeight="1">
      <c r="A175" s="869"/>
      <c r="B175" s="9"/>
      <c r="C175" s="583" t="s">
        <v>472</v>
      </c>
      <c r="D175" s="62" t="s">
        <v>579</v>
      </c>
      <c r="E175" s="584"/>
      <c r="F175" s="585" t="s">
        <v>338</v>
      </c>
      <c r="G175" s="585"/>
      <c r="H175" s="584"/>
      <c r="I175" s="586" t="s">
        <v>580</v>
      </c>
      <c r="J175" s="661">
        <v>18</v>
      </c>
      <c r="K175" s="662">
        <v>4.5</v>
      </c>
    </row>
    <row r="176" spans="1:11" ht="18.95" customHeight="1">
      <c r="A176" s="869"/>
      <c r="B176" s="9"/>
      <c r="C176" s="583" t="s">
        <v>581</v>
      </c>
      <c r="D176" s="62" t="s">
        <v>579</v>
      </c>
      <c r="E176" s="584"/>
      <c r="F176" s="585" t="s">
        <v>338</v>
      </c>
      <c r="G176" s="585"/>
      <c r="H176" s="586"/>
      <c r="I176" s="586" t="s">
        <v>580</v>
      </c>
      <c r="J176" s="661">
        <v>20</v>
      </c>
      <c r="K176" s="662">
        <v>5</v>
      </c>
    </row>
    <row r="177" spans="1:11" ht="18.95" customHeight="1">
      <c r="A177" s="869"/>
      <c r="B177" s="777"/>
      <c r="C177" s="778"/>
      <c r="D177" s="779"/>
      <c r="E177" s="780"/>
      <c r="F177" s="780">
        <v>2</v>
      </c>
      <c r="G177" s="780">
        <v>0</v>
      </c>
      <c r="H177" s="781"/>
      <c r="I177" s="781"/>
      <c r="J177" s="809">
        <f>SUM(J175:J176)</f>
        <v>38</v>
      </c>
      <c r="K177" s="809">
        <f>SUM(K175:K176)</f>
        <v>9.5</v>
      </c>
    </row>
    <row r="178" spans="1:11" ht="18.95" customHeight="1">
      <c r="A178" s="869"/>
      <c r="B178" s="448">
        <v>82</v>
      </c>
      <c r="C178" s="449" t="s">
        <v>114</v>
      </c>
      <c r="D178" s="450"/>
      <c r="E178" s="577"/>
      <c r="F178" s="577"/>
      <c r="G178" s="577"/>
      <c r="H178" s="577"/>
      <c r="I178" s="578"/>
      <c r="J178" s="578"/>
      <c r="K178" s="579"/>
    </row>
    <row r="179" spans="1:11" ht="18.95" customHeight="1">
      <c r="A179" s="869"/>
      <c r="B179" s="9"/>
      <c r="C179" s="583" t="s">
        <v>472</v>
      </c>
      <c r="D179" s="62" t="s">
        <v>582</v>
      </c>
      <c r="E179" s="584"/>
      <c r="F179" s="585" t="s">
        <v>338</v>
      </c>
      <c r="G179" s="585"/>
      <c r="H179" s="584"/>
      <c r="I179" s="586" t="s">
        <v>349</v>
      </c>
      <c r="J179" s="661">
        <v>15</v>
      </c>
      <c r="K179" s="662">
        <v>4</v>
      </c>
    </row>
    <row r="180" spans="1:11" ht="18.95" customHeight="1">
      <c r="A180" s="869"/>
      <c r="B180" s="777"/>
      <c r="C180" s="778"/>
      <c r="D180" s="779"/>
      <c r="E180" s="780"/>
      <c r="F180" s="780">
        <v>1</v>
      </c>
      <c r="G180" s="780"/>
      <c r="H180" s="781"/>
      <c r="I180" s="781"/>
      <c r="J180" s="809">
        <f>J179</f>
        <v>15</v>
      </c>
      <c r="K180" s="809">
        <f>K179</f>
        <v>4</v>
      </c>
    </row>
    <row r="181" spans="1:11" ht="18.95" customHeight="1">
      <c r="A181" s="869"/>
      <c r="B181" s="448">
        <v>83</v>
      </c>
      <c r="C181" s="449" t="s">
        <v>115</v>
      </c>
      <c r="D181" s="450" t="s">
        <v>116</v>
      </c>
      <c r="E181" s="635">
        <v>0</v>
      </c>
      <c r="F181" s="635">
        <v>0</v>
      </c>
      <c r="G181" s="635">
        <v>0</v>
      </c>
      <c r="H181" s="635">
        <v>0</v>
      </c>
      <c r="I181" s="635">
        <v>0</v>
      </c>
      <c r="J181" s="635">
        <v>0</v>
      </c>
      <c r="K181" s="636">
        <v>0</v>
      </c>
    </row>
    <row r="182" spans="1:11" ht="18.95" customHeight="1">
      <c r="A182" s="869"/>
      <c r="B182" s="9"/>
      <c r="C182" s="583" t="s">
        <v>472</v>
      </c>
      <c r="D182" s="62" t="s">
        <v>583</v>
      </c>
      <c r="E182" s="584"/>
      <c r="F182" s="585" t="s">
        <v>338</v>
      </c>
      <c r="G182" s="585"/>
      <c r="H182" s="584"/>
      <c r="I182" s="586" t="s">
        <v>580</v>
      </c>
      <c r="J182" s="661">
        <v>41</v>
      </c>
      <c r="K182" s="662">
        <v>10.25</v>
      </c>
    </row>
    <row r="183" spans="1:11" ht="18.95" customHeight="1">
      <c r="A183" s="869"/>
      <c r="B183" s="777"/>
      <c r="C183" s="778"/>
      <c r="D183" s="779"/>
      <c r="E183" s="780"/>
      <c r="F183" s="780">
        <v>1</v>
      </c>
      <c r="G183" s="780"/>
      <c r="H183" s="781"/>
      <c r="I183" s="781"/>
      <c r="J183" s="809">
        <f>SUM(J182)</f>
        <v>41</v>
      </c>
      <c r="K183" s="809">
        <f>SUM(K182)</f>
        <v>10.25</v>
      </c>
    </row>
    <row r="184" spans="1:11" ht="18.95" customHeight="1">
      <c r="A184" s="869"/>
      <c r="B184" s="448">
        <v>84</v>
      </c>
      <c r="C184" s="449" t="s">
        <v>117</v>
      </c>
      <c r="D184" s="450"/>
      <c r="E184" s="577"/>
      <c r="F184" s="577"/>
      <c r="G184" s="577"/>
      <c r="H184" s="577"/>
      <c r="I184" s="578"/>
      <c r="J184" s="578"/>
      <c r="K184" s="579"/>
    </row>
    <row r="185" spans="1:11" ht="18.95" customHeight="1">
      <c r="A185" s="869"/>
      <c r="B185" s="9"/>
      <c r="C185" s="583" t="s">
        <v>533</v>
      </c>
      <c r="D185" s="62" t="s">
        <v>584</v>
      </c>
      <c r="E185" s="584"/>
      <c r="F185" s="585"/>
      <c r="G185" s="585" t="s">
        <v>338</v>
      </c>
      <c r="H185" s="584"/>
      <c r="I185" s="586" t="s">
        <v>349</v>
      </c>
      <c r="J185" s="661">
        <v>5</v>
      </c>
      <c r="K185" s="662">
        <v>3.75</v>
      </c>
    </row>
    <row r="186" spans="1:11" ht="18.95" customHeight="1">
      <c r="A186" s="869"/>
      <c r="B186" s="9"/>
      <c r="C186" s="583" t="s">
        <v>585</v>
      </c>
      <c r="D186" s="62" t="s">
        <v>586</v>
      </c>
      <c r="E186" s="584"/>
      <c r="F186" s="585" t="s">
        <v>338</v>
      </c>
      <c r="G186" s="585"/>
      <c r="H186" s="584"/>
      <c r="I186" s="586" t="s">
        <v>580</v>
      </c>
      <c r="J186" s="661">
        <v>30</v>
      </c>
      <c r="K186" s="662">
        <v>7.5</v>
      </c>
    </row>
    <row r="187" spans="1:11" ht="18.95" customHeight="1">
      <c r="A187" s="869"/>
      <c r="B187" s="777"/>
      <c r="C187" s="778"/>
      <c r="D187" s="779"/>
      <c r="E187" s="780"/>
      <c r="F187" s="780">
        <v>1</v>
      </c>
      <c r="G187" s="780">
        <v>1</v>
      </c>
      <c r="H187" s="781"/>
      <c r="I187" s="781"/>
      <c r="J187" s="809">
        <f>SUM(J185:J186)</f>
        <v>35</v>
      </c>
      <c r="K187" s="809">
        <f>SUM(K185:K186)</f>
        <v>11.25</v>
      </c>
    </row>
    <row r="188" spans="1:11" ht="18.95" customHeight="1">
      <c r="A188" s="869"/>
      <c r="B188" s="448">
        <v>85</v>
      </c>
      <c r="C188" s="449" t="s">
        <v>118</v>
      </c>
      <c r="D188" s="450"/>
      <c r="E188" s="577"/>
      <c r="F188" s="577"/>
      <c r="G188" s="577"/>
      <c r="H188" s="577"/>
      <c r="I188" s="578"/>
      <c r="J188" s="578"/>
      <c r="K188" s="579"/>
    </row>
    <row r="189" spans="1:11" ht="18.95" customHeight="1">
      <c r="A189" s="869"/>
      <c r="B189" s="9"/>
      <c r="C189" s="583" t="s">
        <v>587</v>
      </c>
      <c r="D189" s="62" t="s">
        <v>588</v>
      </c>
      <c r="E189" s="584"/>
      <c r="F189" s="585" t="s">
        <v>338</v>
      </c>
      <c r="G189" s="585"/>
      <c r="H189" s="584"/>
      <c r="I189" s="586" t="s">
        <v>580</v>
      </c>
      <c r="J189" s="661">
        <v>12</v>
      </c>
      <c r="K189" s="662">
        <v>3</v>
      </c>
    </row>
    <row r="190" spans="1:11" ht="18.95" customHeight="1">
      <c r="A190" s="462"/>
      <c r="B190" s="777"/>
      <c r="C190" s="778"/>
      <c r="D190" s="779"/>
      <c r="E190" s="780"/>
      <c r="F190" s="780">
        <v>1</v>
      </c>
      <c r="G190" s="780"/>
      <c r="H190" s="781"/>
      <c r="I190" s="781"/>
      <c r="J190" s="809">
        <f>SUM(J189)</f>
        <v>12</v>
      </c>
      <c r="K190" s="809">
        <f>SUM(K189)</f>
        <v>3</v>
      </c>
    </row>
    <row r="191" spans="1:11" ht="18.95" customHeight="1">
      <c r="A191" s="474"/>
      <c r="B191" s="644"/>
      <c r="C191" s="867" t="s">
        <v>273</v>
      </c>
      <c r="D191" s="868"/>
      <c r="E191" s="645"/>
      <c r="F191" s="646">
        <f>F177+F180+F183+F187+F190</f>
        <v>6</v>
      </c>
      <c r="G191" s="646">
        <f>G177+G180+G183+G187+G190</f>
        <v>1</v>
      </c>
      <c r="H191" s="646"/>
      <c r="I191" s="646"/>
      <c r="J191" s="648">
        <f>J177+J180+J183+J187+J190</f>
        <v>141</v>
      </c>
      <c r="K191" s="648">
        <f>K177+K180+K183+K187+K190</f>
        <v>38</v>
      </c>
    </row>
    <row r="192" spans="1:11" ht="18.95" customHeight="1">
      <c r="A192" s="866" t="s">
        <v>589</v>
      </c>
      <c r="B192" s="154">
        <v>86</v>
      </c>
      <c r="C192" s="460" t="s">
        <v>120</v>
      </c>
      <c r="D192" s="461"/>
      <c r="E192" s="621"/>
      <c r="F192" s="621"/>
      <c r="G192" s="621"/>
      <c r="H192" s="621"/>
      <c r="I192" s="622"/>
      <c r="J192" s="622"/>
      <c r="K192" s="623">
        <f>SUM(K189:K190)</f>
        <v>6</v>
      </c>
    </row>
    <row r="193" spans="1:11" ht="18.95" customHeight="1">
      <c r="A193" s="866"/>
      <c r="B193" s="9"/>
      <c r="C193" s="583" t="s">
        <v>503</v>
      </c>
      <c r="D193" s="62" t="s">
        <v>590</v>
      </c>
      <c r="E193" s="584"/>
      <c r="F193" s="585" t="s">
        <v>338</v>
      </c>
      <c r="G193" s="585"/>
      <c r="H193" s="584"/>
      <c r="I193" s="586" t="s">
        <v>349</v>
      </c>
      <c r="J193" s="661">
        <v>24</v>
      </c>
      <c r="K193" s="662">
        <v>6</v>
      </c>
    </row>
    <row r="194" spans="1:11" ht="18.95" customHeight="1">
      <c r="A194" s="866"/>
      <c r="B194" s="9"/>
      <c r="C194" s="583" t="s">
        <v>591</v>
      </c>
      <c r="D194" s="62" t="s">
        <v>590</v>
      </c>
      <c r="E194" s="584"/>
      <c r="F194" s="585" t="s">
        <v>338</v>
      </c>
      <c r="G194" s="585"/>
      <c r="H194" s="584"/>
      <c r="I194" s="586" t="s">
        <v>349</v>
      </c>
      <c r="J194" s="661">
        <v>20</v>
      </c>
      <c r="K194" s="662">
        <v>5</v>
      </c>
    </row>
    <row r="195" spans="1:11" ht="18.95" customHeight="1">
      <c r="A195" s="866"/>
      <c r="B195" s="9"/>
      <c r="C195" s="583" t="s">
        <v>592</v>
      </c>
      <c r="D195" s="62" t="s">
        <v>593</v>
      </c>
      <c r="E195" s="584"/>
      <c r="F195" s="585"/>
      <c r="G195" s="585" t="s">
        <v>338</v>
      </c>
      <c r="H195" s="584"/>
      <c r="I195" s="586" t="s">
        <v>349</v>
      </c>
      <c r="J195" s="661">
        <v>7</v>
      </c>
      <c r="K195" s="662">
        <v>5.25</v>
      </c>
    </row>
    <row r="196" spans="1:11" ht="18.95" customHeight="1">
      <c r="A196" s="866"/>
      <c r="B196" s="9"/>
      <c r="C196" s="583" t="s">
        <v>594</v>
      </c>
      <c r="D196" s="62" t="s">
        <v>593</v>
      </c>
      <c r="E196" s="584"/>
      <c r="F196" s="585"/>
      <c r="G196" s="585" t="s">
        <v>338</v>
      </c>
      <c r="H196" s="584"/>
      <c r="I196" s="586" t="s">
        <v>349</v>
      </c>
      <c r="J196" s="661">
        <v>5</v>
      </c>
      <c r="K196" s="662">
        <v>3.75</v>
      </c>
    </row>
    <row r="197" spans="1:11" ht="18.95" customHeight="1">
      <c r="A197" s="866"/>
      <c r="B197" s="9"/>
      <c r="C197" s="583" t="s">
        <v>595</v>
      </c>
      <c r="D197" s="62" t="s">
        <v>590</v>
      </c>
      <c r="E197" s="584"/>
      <c r="F197" s="585"/>
      <c r="G197" s="585" t="s">
        <v>338</v>
      </c>
      <c r="H197" s="584"/>
      <c r="I197" s="586" t="s">
        <v>349</v>
      </c>
      <c r="J197" s="661">
        <v>48</v>
      </c>
      <c r="K197" s="662">
        <v>36</v>
      </c>
    </row>
    <row r="198" spans="1:11" ht="18.95" customHeight="1">
      <c r="A198" s="866"/>
      <c r="B198" s="9"/>
      <c r="C198" s="583" t="s">
        <v>596</v>
      </c>
      <c r="D198" s="62" t="s">
        <v>593</v>
      </c>
      <c r="E198" s="584"/>
      <c r="F198" s="585"/>
      <c r="G198" s="585" t="s">
        <v>338</v>
      </c>
      <c r="H198" s="584"/>
      <c r="I198" s="586" t="s">
        <v>349</v>
      </c>
      <c r="J198" s="661">
        <v>3</v>
      </c>
      <c r="K198" s="662">
        <v>2.25</v>
      </c>
    </row>
    <row r="199" spans="1:11" ht="18.95" customHeight="1">
      <c r="A199" s="866"/>
      <c r="B199" s="9"/>
      <c r="C199" s="583" t="s">
        <v>518</v>
      </c>
      <c r="D199" s="62" t="s">
        <v>593</v>
      </c>
      <c r="E199" s="584"/>
      <c r="F199" s="585"/>
      <c r="G199" s="585" t="s">
        <v>338</v>
      </c>
      <c r="H199" s="584"/>
      <c r="I199" s="586" t="s">
        <v>349</v>
      </c>
      <c r="J199" s="661">
        <v>2</v>
      </c>
      <c r="K199" s="662">
        <v>1.5</v>
      </c>
    </row>
    <row r="200" spans="1:11" ht="18.95" customHeight="1">
      <c r="A200" s="866"/>
      <c r="B200" s="9"/>
      <c r="C200" s="583" t="s">
        <v>597</v>
      </c>
      <c r="D200" s="62" t="s">
        <v>593</v>
      </c>
      <c r="E200" s="584"/>
      <c r="F200" s="585"/>
      <c r="G200" s="585" t="s">
        <v>338</v>
      </c>
      <c r="H200" s="584"/>
      <c r="I200" s="586" t="s">
        <v>349</v>
      </c>
      <c r="J200" s="661">
        <v>2</v>
      </c>
      <c r="K200" s="662">
        <v>1.5</v>
      </c>
    </row>
    <row r="201" spans="1:11" ht="18.95" customHeight="1">
      <c r="A201" s="866"/>
      <c r="B201" s="777"/>
      <c r="C201" s="778"/>
      <c r="D201" s="779"/>
      <c r="E201" s="780"/>
      <c r="F201" s="780">
        <v>2</v>
      </c>
      <c r="G201" s="780">
        <v>6</v>
      </c>
      <c r="H201" s="781"/>
      <c r="I201" s="781"/>
      <c r="J201" s="809">
        <f>SUM(J193:J200)</f>
        <v>111</v>
      </c>
      <c r="K201" s="809">
        <f>SUM(K193:K200)</f>
        <v>61.25</v>
      </c>
    </row>
    <row r="202" spans="1:11" ht="18.95" customHeight="1">
      <c r="A202" s="866"/>
      <c r="B202" s="463">
        <v>87</v>
      </c>
      <c r="C202" s="464" t="s">
        <v>121</v>
      </c>
      <c r="D202" s="465"/>
      <c r="E202" s="576"/>
      <c r="F202" s="576"/>
      <c r="G202" s="576"/>
      <c r="H202" s="576"/>
      <c r="I202" s="576"/>
      <c r="J202" s="668"/>
      <c r="K202" s="669"/>
    </row>
    <row r="203" spans="1:11" ht="18.95" customHeight="1">
      <c r="A203" s="866"/>
      <c r="B203" s="9"/>
      <c r="C203" s="583" t="s">
        <v>494</v>
      </c>
      <c r="D203" s="62" t="s">
        <v>598</v>
      </c>
      <c r="E203" s="584"/>
      <c r="F203" s="585" t="s">
        <v>338</v>
      </c>
      <c r="G203" s="585"/>
      <c r="H203" s="584"/>
      <c r="I203" s="586" t="s">
        <v>349</v>
      </c>
      <c r="J203" s="661">
        <v>14</v>
      </c>
      <c r="K203" s="662">
        <v>4</v>
      </c>
    </row>
    <row r="204" spans="1:11" ht="18.95" customHeight="1">
      <c r="A204" s="866"/>
      <c r="B204" s="9"/>
      <c r="C204" s="583" t="s">
        <v>599</v>
      </c>
      <c r="D204" s="62" t="s">
        <v>600</v>
      </c>
      <c r="E204" s="584"/>
      <c r="F204" s="585"/>
      <c r="G204" s="585" t="s">
        <v>338</v>
      </c>
      <c r="H204" s="584"/>
      <c r="I204" s="586" t="s">
        <v>349</v>
      </c>
      <c r="J204" s="661">
        <v>6</v>
      </c>
      <c r="K204" s="662">
        <v>4.5</v>
      </c>
    </row>
    <row r="205" spans="1:11" ht="18.95" customHeight="1">
      <c r="A205" s="866"/>
      <c r="B205" s="9"/>
      <c r="C205" s="583" t="s">
        <v>601</v>
      </c>
      <c r="D205" s="62" t="s">
        <v>600</v>
      </c>
      <c r="E205" s="584"/>
      <c r="F205" s="585"/>
      <c r="G205" s="585" t="s">
        <v>338</v>
      </c>
      <c r="H205" s="584"/>
      <c r="I205" s="586" t="s">
        <v>349</v>
      </c>
      <c r="J205" s="661">
        <v>15</v>
      </c>
      <c r="K205" s="662">
        <v>11.25</v>
      </c>
    </row>
    <row r="206" spans="1:11" ht="18.95" customHeight="1">
      <c r="A206" s="866"/>
      <c r="B206" s="777"/>
      <c r="C206" s="778"/>
      <c r="D206" s="779"/>
      <c r="E206" s="780"/>
      <c r="F206" s="780">
        <v>1</v>
      </c>
      <c r="G206" s="780">
        <v>2</v>
      </c>
      <c r="H206" s="781"/>
      <c r="I206" s="781"/>
      <c r="J206" s="809">
        <f>SUM(J203:J205)</f>
        <v>35</v>
      </c>
      <c r="K206" s="809">
        <f>SUM(K203:K205)</f>
        <v>19.75</v>
      </c>
    </row>
    <row r="207" spans="1:11" ht="18.95" customHeight="1">
      <c r="A207" s="866"/>
      <c r="B207" s="463">
        <v>88</v>
      </c>
      <c r="C207" s="464" t="s">
        <v>122</v>
      </c>
      <c r="D207" s="465"/>
      <c r="E207" s="576"/>
      <c r="F207" s="576"/>
      <c r="G207" s="576"/>
      <c r="H207" s="576"/>
      <c r="I207" s="576"/>
      <c r="J207" s="668"/>
      <c r="K207" s="669"/>
    </row>
    <row r="208" spans="1:11" ht="18.95" customHeight="1">
      <c r="A208" s="866"/>
      <c r="B208" s="9"/>
      <c r="C208" s="583" t="s">
        <v>494</v>
      </c>
      <c r="D208" s="62" t="s">
        <v>602</v>
      </c>
      <c r="E208" s="584"/>
      <c r="F208" s="585" t="s">
        <v>338</v>
      </c>
      <c r="G208" s="585"/>
      <c r="H208" s="584"/>
      <c r="I208" s="586" t="s">
        <v>349</v>
      </c>
      <c r="J208" s="661">
        <v>24</v>
      </c>
      <c r="K208" s="662">
        <v>6</v>
      </c>
    </row>
    <row r="209" spans="1:11" ht="18.95" customHeight="1">
      <c r="A209" s="866"/>
      <c r="B209" s="9"/>
      <c r="C209" s="583" t="s">
        <v>603</v>
      </c>
      <c r="D209" s="62" t="s">
        <v>604</v>
      </c>
      <c r="E209" s="584"/>
      <c r="F209" s="585"/>
      <c r="G209" s="585" t="s">
        <v>338</v>
      </c>
      <c r="H209" s="584"/>
      <c r="I209" s="586" t="s">
        <v>349</v>
      </c>
      <c r="J209" s="661">
        <v>15</v>
      </c>
      <c r="K209" s="662">
        <v>11.25</v>
      </c>
    </row>
    <row r="210" spans="1:11" ht="18.95" customHeight="1">
      <c r="A210" s="866"/>
      <c r="B210" s="777"/>
      <c r="C210" s="778"/>
      <c r="D210" s="779"/>
      <c r="E210" s="780"/>
      <c r="F210" s="780">
        <v>1</v>
      </c>
      <c r="G210" s="780">
        <v>1</v>
      </c>
      <c r="H210" s="781"/>
      <c r="I210" s="781"/>
      <c r="J210" s="809">
        <f>SUM(J208:J209)</f>
        <v>39</v>
      </c>
      <c r="K210" s="809">
        <f>SUM(K208:K209)</f>
        <v>17.25</v>
      </c>
    </row>
    <row r="211" spans="1:11" ht="18.95" customHeight="1">
      <c r="A211" s="866"/>
      <c r="B211" s="463">
        <v>89</v>
      </c>
      <c r="C211" s="464" t="s">
        <v>123</v>
      </c>
      <c r="D211" s="465"/>
      <c r="E211" s="576"/>
      <c r="F211" s="576"/>
      <c r="G211" s="576"/>
      <c r="H211" s="576"/>
      <c r="I211" s="576"/>
      <c r="J211" s="668"/>
      <c r="K211" s="669"/>
    </row>
    <row r="212" spans="1:11" ht="18.95" customHeight="1">
      <c r="A212" s="866"/>
      <c r="B212" s="9"/>
      <c r="C212" s="583" t="s">
        <v>503</v>
      </c>
      <c r="D212" s="62" t="s">
        <v>605</v>
      </c>
      <c r="E212" s="584"/>
      <c r="F212" s="585" t="s">
        <v>338</v>
      </c>
      <c r="G212" s="585"/>
      <c r="H212" s="584"/>
      <c r="I212" s="586" t="s">
        <v>349</v>
      </c>
      <c r="J212" s="661">
        <v>10</v>
      </c>
      <c r="K212" s="662">
        <v>3</v>
      </c>
    </row>
    <row r="213" spans="1:11" ht="18.95" customHeight="1">
      <c r="A213" s="866"/>
      <c r="B213" s="9"/>
      <c r="C213" s="583" t="s">
        <v>606</v>
      </c>
      <c r="D213" s="62" t="s">
        <v>607</v>
      </c>
      <c r="E213" s="584"/>
      <c r="F213" s="585"/>
      <c r="G213" s="585" t="s">
        <v>338</v>
      </c>
      <c r="H213" s="584"/>
      <c r="I213" s="586" t="s">
        <v>349</v>
      </c>
      <c r="J213" s="661">
        <v>10</v>
      </c>
      <c r="K213" s="662">
        <v>7.5</v>
      </c>
    </row>
    <row r="214" spans="1:11" ht="18.95" customHeight="1">
      <c r="A214" s="866"/>
      <c r="B214" s="9"/>
      <c r="C214" s="583" t="s">
        <v>608</v>
      </c>
      <c r="D214" s="62" t="s">
        <v>607</v>
      </c>
      <c r="E214" s="584"/>
      <c r="F214" s="585"/>
      <c r="G214" s="585" t="s">
        <v>338</v>
      </c>
      <c r="H214" s="584"/>
      <c r="I214" s="586" t="s">
        <v>349</v>
      </c>
      <c r="J214" s="661">
        <v>4</v>
      </c>
      <c r="K214" s="662">
        <v>3</v>
      </c>
    </row>
    <row r="215" spans="1:11" ht="18.95" customHeight="1">
      <c r="A215" s="866"/>
      <c r="B215" s="9"/>
      <c r="C215" s="583" t="s">
        <v>609</v>
      </c>
      <c r="D215" s="62" t="s">
        <v>607</v>
      </c>
      <c r="E215" s="584"/>
      <c r="F215" s="585"/>
      <c r="G215" s="585" t="s">
        <v>338</v>
      </c>
      <c r="H215" s="584"/>
      <c r="I215" s="586" t="s">
        <v>349</v>
      </c>
      <c r="J215" s="661">
        <v>29</v>
      </c>
      <c r="K215" s="662">
        <v>21.75</v>
      </c>
    </row>
    <row r="216" spans="1:11" ht="18.95" customHeight="1">
      <c r="A216" s="866"/>
      <c r="B216" s="9"/>
      <c r="C216" s="583" t="s">
        <v>610</v>
      </c>
      <c r="D216" s="62" t="s">
        <v>607</v>
      </c>
      <c r="E216" s="584"/>
      <c r="F216" s="585"/>
      <c r="G216" s="585" t="s">
        <v>338</v>
      </c>
      <c r="H216" s="584"/>
      <c r="I216" s="586" t="s">
        <v>349</v>
      </c>
      <c r="J216" s="661">
        <v>25</v>
      </c>
      <c r="K216" s="662">
        <v>18.75</v>
      </c>
    </row>
    <row r="217" spans="1:11" ht="18.95" customHeight="1">
      <c r="A217" s="866"/>
      <c r="B217" s="777"/>
      <c r="C217" s="778"/>
      <c r="D217" s="779"/>
      <c r="E217" s="780"/>
      <c r="F217" s="780">
        <v>1</v>
      </c>
      <c r="G217" s="780">
        <v>4</v>
      </c>
      <c r="H217" s="781"/>
      <c r="I217" s="781"/>
      <c r="J217" s="809">
        <f>SUM(J212:J216)</f>
        <v>78</v>
      </c>
      <c r="K217" s="809">
        <f>SUM(K212:K216)</f>
        <v>54</v>
      </c>
    </row>
    <row r="218" spans="1:11" ht="18.95" customHeight="1">
      <c r="A218" s="866"/>
      <c r="B218" s="471">
        <v>90</v>
      </c>
      <c r="C218" s="472" t="s">
        <v>124</v>
      </c>
      <c r="D218" s="473"/>
      <c r="E218" s="650"/>
      <c r="F218" s="650"/>
      <c r="G218" s="650"/>
      <c r="H218" s="650"/>
      <c r="I218" s="651"/>
      <c r="J218" s="682"/>
      <c r="K218" s="683"/>
    </row>
    <row r="219" spans="1:11" ht="18.95" customHeight="1">
      <c r="A219" s="866"/>
      <c r="B219" s="9"/>
      <c r="C219" s="583" t="s">
        <v>611</v>
      </c>
      <c r="D219" s="62" t="s">
        <v>612</v>
      </c>
      <c r="E219" s="584"/>
      <c r="F219" s="585"/>
      <c r="G219" s="585" t="s">
        <v>338</v>
      </c>
      <c r="H219" s="584"/>
      <c r="I219" s="586" t="s">
        <v>349</v>
      </c>
      <c r="J219" s="661">
        <v>2</v>
      </c>
      <c r="K219" s="662">
        <v>1.5</v>
      </c>
    </row>
    <row r="220" spans="1:11" ht="18.95" customHeight="1">
      <c r="A220" s="866"/>
      <c r="B220" s="9"/>
      <c r="C220" s="583" t="s">
        <v>613</v>
      </c>
      <c r="D220" s="62" t="s">
        <v>612</v>
      </c>
      <c r="E220" s="584"/>
      <c r="F220" s="585"/>
      <c r="G220" s="585" t="s">
        <v>338</v>
      </c>
      <c r="H220" s="584"/>
      <c r="I220" s="586" t="s">
        <v>349</v>
      </c>
      <c r="J220" s="661">
        <v>3</v>
      </c>
      <c r="K220" s="662">
        <v>2.25</v>
      </c>
    </row>
    <row r="221" spans="1:11" ht="18.95" customHeight="1">
      <c r="A221" s="866"/>
      <c r="B221" s="9"/>
      <c r="C221" s="583" t="s">
        <v>614</v>
      </c>
      <c r="D221" s="62" t="s">
        <v>612</v>
      </c>
      <c r="E221" s="584"/>
      <c r="F221" s="585"/>
      <c r="G221" s="585" t="s">
        <v>338</v>
      </c>
      <c r="H221" s="584"/>
      <c r="I221" s="586" t="s">
        <v>349</v>
      </c>
      <c r="J221" s="661">
        <v>2</v>
      </c>
      <c r="K221" s="662">
        <v>1.5</v>
      </c>
    </row>
    <row r="222" spans="1:11" ht="18.95" customHeight="1">
      <c r="A222" s="866"/>
      <c r="B222" s="9"/>
      <c r="C222" s="583" t="s">
        <v>615</v>
      </c>
      <c r="D222" s="62" t="s">
        <v>612</v>
      </c>
      <c r="E222" s="584"/>
      <c r="F222" s="585"/>
      <c r="G222" s="585" t="s">
        <v>338</v>
      </c>
      <c r="H222" s="584"/>
      <c r="I222" s="586" t="s">
        <v>349</v>
      </c>
      <c r="J222" s="661">
        <v>10</v>
      </c>
      <c r="K222" s="662">
        <v>7.5</v>
      </c>
    </row>
    <row r="223" spans="1:11" ht="18.95" customHeight="1">
      <c r="A223" s="866"/>
      <c r="B223" s="777"/>
      <c r="C223" s="778"/>
      <c r="D223" s="779"/>
      <c r="E223" s="780"/>
      <c r="F223" s="780"/>
      <c r="G223" s="780">
        <v>4</v>
      </c>
      <c r="H223" s="781"/>
      <c r="I223" s="781"/>
      <c r="J223" s="809">
        <f>SUM(J219:J222)</f>
        <v>17</v>
      </c>
      <c r="K223" s="809">
        <f>SUM(K219:K222)</f>
        <v>12.75</v>
      </c>
    </row>
    <row r="224" spans="1:11" ht="18.95" customHeight="1">
      <c r="A224" s="459"/>
      <c r="B224" s="652"/>
      <c r="C224" s="870" t="s">
        <v>273</v>
      </c>
      <c r="D224" s="871"/>
      <c r="E224" s="589">
        <f>E201+E206+E210+E217+E223</f>
        <v>0</v>
      </c>
      <c r="F224" s="589">
        <f>F201+F206+F210+F217+F223</f>
        <v>5</v>
      </c>
      <c r="G224" s="589">
        <f>G201+G206+G210+G217+G223</f>
        <v>17</v>
      </c>
      <c r="H224" s="589"/>
      <c r="I224" s="589"/>
      <c r="J224" s="665">
        <f>J201+J206+J210+J217+J223</f>
        <v>280</v>
      </c>
      <c r="K224" s="684">
        <f>K201+K206+K210+K217+K223</f>
        <v>165</v>
      </c>
    </row>
    <row r="225" spans="1:12" s="56" customFormat="1">
      <c r="A225" s="476"/>
      <c r="B225" s="6"/>
      <c r="C225" s="549"/>
      <c r="D225" s="549"/>
      <c r="E225" s="603"/>
      <c r="F225" s="603"/>
      <c r="G225" s="603"/>
      <c r="H225" s="603"/>
      <c r="I225" s="603"/>
      <c r="J225" s="603"/>
      <c r="K225" s="603"/>
      <c r="L225" s="70"/>
    </row>
    <row r="226" spans="1:12" ht="18" customHeight="1">
      <c r="A226" s="865" t="s">
        <v>331</v>
      </c>
      <c r="B226" s="865"/>
      <c r="C226" s="865"/>
      <c r="D226" s="865"/>
      <c r="E226" s="653">
        <f>E31+E55+E72+E92+E114+E141+E173+E191+E224</f>
        <v>0</v>
      </c>
      <c r="F226" s="685">
        <f>F31+F55+F72+F92+F114+F141+F173+F191+F224</f>
        <v>48</v>
      </c>
      <c r="G226" s="653">
        <f>G31+G55+G72+G92+G114+G141+G173+G191+G224</f>
        <v>67</v>
      </c>
      <c r="H226" s="653"/>
      <c r="I226" s="653"/>
      <c r="J226" s="685">
        <f>J31+J55+J72+J92+J114+J141+J173+J191+J224</f>
        <v>1713</v>
      </c>
      <c r="K226" s="654">
        <f>K31+K55+K72+K92+K114+K141+K173+K191+K224</f>
        <v>981.25</v>
      </c>
    </row>
    <row r="227" spans="1:12">
      <c r="B227" s="838"/>
      <c r="C227" s="838"/>
      <c r="D227" s="838"/>
    </row>
  </sheetData>
  <mergeCells count="39">
    <mergeCell ref="C7:D7"/>
    <mergeCell ref="A9:B10"/>
    <mergeCell ref="C9:C10"/>
    <mergeCell ref="D9:D10"/>
    <mergeCell ref="E9:H9"/>
    <mergeCell ref="I9:I10"/>
    <mergeCell ref="J9:J10"/>
    <mergeCell ref="K9:K10"/>
    <mergeCell ref="A3:K3"/>
    <mergeCell ref="A5:K5"/>
    <mergeCell ref="C141:D141"/>
    <mergeCell ref="A11:A29"/>
    <mergeCell ref="C31:D31"/>
    <mergeCell ref="A32:A54"/>
    <mergeCell ref="C55:D55"/>
    <mergeCell ref="A56:A71"/>
    <mergeCell ref="C72:D72"/>
    <mergeCell ref="A73:A89"/>
    <mergeCell ref="C92:D92"/>
    <mergeCell ref="A93:A113"/>
    <mergeCell ref="C114:D114"/>
    <mergeCell ref="A115:A139"/>
    <mergeCell ref="A226:D226"/>
    <mergeCell ref="B227:D227"/>
    <mergeCell ref="A142:A171"/>
    <mergeCell ref="C173:D173"/>
    <mergeCell ref="A174:A189"/>
    <mergeCell ref="C191:D191"/>
    <mergeCell ref="A192:A223"/>
    <mergeCell ref="C224:D224"/>
    <mergeCell ref="S11:V11"/>
    <mergeCell ref="W11:W12"/>
    <mergeCell ref="X11:X12"/>
    <mergeCell ref="Y11:Y12"/>
    <mergeCell ref="N11:N12"/>
    <mergeCell ref="O11:O12"/>
    <mergeCell ref="P11:P12"/>
    <mergeCell ref="Q11:Q12"/>
    <mergeCell ref="R11:R12"/>
  </mergeCells>
  <pageMargins left="0.70866141699999996" right="0.70866141732283505" top="0.74803149606299202" bottom="0.74803149606299202" header="0.31496062992126" footer="0.31496062992126"/>
  <pageSetup paperSize="9" scale="75" orientation="portrait" horizontalDpi="4294967293" verticalDpi="4294967293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tabColor theme="4" tint="-0.249977111117893"/>
  </sheetPr>
  <dimension ref="A1:AE251"/>
  <sheetViews>
    <sheetView topLeftCell="A79" zoomScale="80" zoomScaleNormal="80" workbookViewId="0">
      <selection activeCell="N13" sqref="N13"/>
    </sheetView>
  </sheetViews>
  <sheetFormatPr defaultRowHeight="15"/>
  <cols>
    <col min="1" max="1" width="4.28515625" style="74" customWidth="1"/>
    <col min="2" max="2" width="5.140625" style="25" customWidth="1"/>
    <col min="3" max="3" width="34.85546875" customWidth="1"/>
    <col min="4" max="4" width="25.28515625" customWidth="1"/>
    <col min="5" max="8" width="7.140625" customWidth="1"/>
    <col min="9" max="9" width="10.85546875" customWidth="1"/>
    <col min="10" max="10" width="8.7109375" customWidth="1"/>
    <col min="11" max="11" width="8.7109375" style="13" customWidth="1"/>
    <col min="14" max="14" width="13.28515625" customWidth="1"/>
    <col min="15" max="15" width="24" customWidth="1"/>
    <col min="16" max="16" width="24.85546875" customWidth="1"/>
    <col min="17" max="17" width="23" customWidth="1"/>
    <col min="209" max="209" width="3.7109375" customWidth="1"/>
    <col min="210" max="210" width="5.140625" customWidth="1"/>
    <col min="211" max="211" width="32" customWidth="1"/>
    <col min="212" max="212" width="25.28515625" customWidth="1"/>
    <col min="213" max="216" width="7.140625" customWidth="1"/>
    <col min="217" max="217" width="10.85546875" customWidth="1"/>
    <col min="218" max="219" width="8.7109375" customWidth="1"/>
    <col min="465" max="465" width="3.7109375" customWidth="1"/>
    <col min="466" max="466" width="5.140625" customWidth="1"/>
    <col min="467" max="467" width="32" customWidth="1"/>
    <col min="468" max="468" width="25.28515625" customWidth="1"/>
    <col min="469" max="472" width="7.140625" customWidth="1"/>
    <col min="473" max="473" width="10.85546875" customWidth="1"/>
    <col min="474" max="475" width="8.7109375" customWidth="1"/>
    <col min="721" max="721" width="3.7109375" customWidth="1"/>
    <col min="722" max="722" width="5.140625" customWidth="1"/>
    <col min="723" max="723" width="32" customWidth="1"/>
    <col min="724" max="724" width="25.28515625" customWidth="1"/>
    <col min="725" max="728" width="7.140625" customWidth="1"/>
    <col min="729" max="729" width="10.85546875" customWidth="1"/>
    <col min="730" max="731" width="8.7109375" customWidth="1"/>
    <col min="977" max="977" width="3.7109375" customWidth="1"/>
    <col min="978" max="978" width="5.140625" customWidth="1"/>
    <col min="979" max="979" width="32" customWidth="1"/>
    <col min="980" max="980" width="25.28515625" customWidth="1"/>
    <col min="981" max="984" width="7.140625" customWidth="1"/>
    <col min="985" max="985" width="10.85546875" customWidth="1"/>
    <col min="986" max="987" width="8.7109375" customWidth="1"/>
    <col min="1233" max="1233" width="3.7109375" customWidth="1"/>
    <col min="1234" max="1234" width="5.140625" customWidth="1"/>
    <col min="1235" max="1235" width="32" customWidth="1"/>
    <col min="1236" max="1236" width="25.28515625" customWidth="1"/>
    <col min="1237" max="1240" width="7.140625" customWidth="1"/>
    <col min="1241" max="1241" width="10.85546875" customWidth="1"/>
    <col min="1242" max="1243" width="8.7109375" customWidth="1"/>
    <col min="1489" max="1489" width="3.7109375" customWidth="1"/>
    <col min="1490" max="1490" width="5.140625" customWidth="1"/>
    <col min="1491" max="1491" width="32" customWidth="1"/>
    <col min="1492" max="1492" width="25.28515625" customWidth="1"/>
    <col min="1493" max="1496" width="7.140625" customWidth="1"/>
    <col min="1497" max="1497" width="10.85546875" customWidth="1"/>
    <col min="1498" max="1499" width="8.7109375" customWidth="1"/>
    <col min="1745" max="1745" width="3.7109375" customWidth="1"/>
    <col min="1746" max="1746" width="5.140625" customWidth="1"/>
    <col min="1747" max="1747" width="32" customWidth="1"/>
    <col min="1748" max="1748" width="25.28515625" customWidth="1"/>
    <col min="1749" max="1752" width="7.140625" customWidth="1"/>
    <col min="1753" max="1753" width="10.85546875" customWidth="1"/>
    <col min="1754" max="1755" width="8.7109375" customWidth="1"/>
    <col min="2001" max="2001" width="3.7109375" customWidth="1"/>
    <col min="2002" max="2002" width="5.140625" customWidth="1"/>
    <col min="2003" max="2003" width="32" customWidth="1"/>
    <col min="2004" max="2004" width="25.28515625" customWidth="1"/>
    <col min="2005" max="2008" width="7.140625" customWidth="1"/>
    <col min="2009" max="2009" width="10.85546875" customWidth="1"/>
    <col min="2010" max="2011" width="8.7109375" customWidth="1"/>
    <col min="2257" max="2257" width="3.7109375" customWidth="1"/>
    <col min="2258" max="2258" width="5.140625" customWidth="1"/>
    <col min="2259" max="2259" width="32" customWidth="1"/>
    <col min="2260" max="2260" width="25.28515625" customWidth="1"/>
    <col min="2261" max="2264" width="7.140625" customWidth="1"/>
    <col min="2265" max="2265" width="10.85546875" customWidth="1"/>
    <col min="2266" max="2267" width="8.7109375" customWidth="1"/>
    <col min="2513" max="2513" width="3.7109375" customWidth="1"/>
    <col min="2514" max="2514" width="5.140625" customWidth="1"/>
    <col min="2515" max="2515" width="32" customWidth="1"/>
    <col min="2516" max="2516" width="25.28515625" customWidth="1"/>
    <col min="2517" max="2520" width="7.140625" customWidth="1"/>
    <col min="2521" max="2521" width="10.85546875" customWidth="1"/>
    <col min="2522" max="2523" width="8.7109375" customWidth="1"/>
    <col min="2769" max="2769" width="3.7109375" customWidth="1"/>
    <col min="2770" max="2770" width="5.140625" customWidth="1"/>
    <col min="2771" max="2771" width="32" customWidth="1"/>
    <col min="2772" max="2772" width="25.28515625" customWidth="1"/>
    <col min="2773" max="2776" width="7.140625" customWidth="1"/>
    <col min="2777" max="2777" width="10.85546875" customWidth="1"/>
    <col min="2778" max="2779" width="8.7109375" customWidth="1"/>
    <col min="3025" max="3025" width="3.7109375" customWidth="1"/>
    <col min="3026" max="3026" width="5.140625" customWidth="1"/>
    <col min="3027" max="3027" width="32" customWidth="1"/>
    <col min="3028" max="3028" width="25.28515625" customWidth="1"/>
    <col min="3029" max="3032" width="7.140625" customWidth="1"/>
    <col min="3033" max="3033" width="10.85546875" customWidth="1"/>
    <col min="3034" max="3035" width="8.7109375" customWidth="1"/>
    <col min="3281" max="3281" width="3.7109375" customWidth="1"/>
    <col min="3282" max="3282" width="5.140625" customWidth="1"/>
    <col min="3283" max="3283" width="32" customWidth="1"/>
    <col min="3284" max="3284" width="25.28515625" customWidth="1"/>
    <col min="3285" max="3288" width="7.140625" customWidth="1"/>
    <col min="3289" max="3289" width="10.85546875" customWidth="1"/>
    <col min="3290" max="3291" width="8.7109375" customWidth="1"/>
    <col min="3537" max="3537" width="3.7109375" customWidth="1"/>
    <col min="3538" max="3538" width="5.140625" customWidth="1"/>
    <col min="3539" max="3539" width="32" customWidth="1"/>
    <col min="3540" max="3540" width="25.28515625" customWidth="1"/>
    <col min="3541" max="3544" width="7.140625" customWidth="1"/>
    <col min="3545" max="3545" width="10.85546875" customWidth="1"/>
    <col min="3546" max="3547" width="8.7109375" customWidth="1"/>
    <col min="3793" max="3793" width="3.7109375" customWidth="1"/>
    <col min="3794" max="3794" width="5.140625" customWidth="1"/>
    <col min="3795" max="3795" width="32" customWidth="1"/>
    <col min="3796" max="3796" width="25.28515625" customWidth="1"/>
    <col min="3797" max="3800" width="7.140625" customWidth="1"/>
    <col min="3801" max="3801" width="10.85546875" customWidth="1"/>
    <col min="3802" max="3803" width="8.7109375" customWidth="1"/>
    <col min="4049" max="4049" width="3.7109375" customWidth="1"/>
    <col min="4050" max="4050" width="5.140625" customWidth="1"/>
    <col min="4051" max="4051" width="32" customWidth="1"/>
    <col min="4052" max="4052" width="25.28515625" customWidth="1"/>
    <col min="4053" max="4056" width="7.140625" customWidth="1"/>
    <col min="4057" max="4057" width="10.85546875" customWidth="1"/>
    <col min="4058" max="4059" width="8.7109375" customWidth="1"/>
    <col min="4305" max="4305" width="3.7109375" customWidth="1"/>
    <col min="4306" max="4306" width="5.140625" customWidth="1"/>
    <col min="4307" max="4307" width="32" customWidth="1"/>
    <col min="4308" max="4308" width="25.28515625" customWidth="1"/>
    <col min="4309" max="4312" width="7.140625" customWidth="1"/>
    <col min="4313" max="4313" width="10.85546875" customWidth="1"/>
    <col min="4314" max="4315" width="8.7109375" customWidth="1"/>
    <col min="4561" max="4561" width="3.7109375" customWidth="1"/>
    <col min="4562" max="4562" width="5.140625" customWidth="1"/>
    <col min="4563" max="4563" width="32" customWidth="1"/>
    <col min="4564" max="4564" width="25.28515625" customWidth="1"/>
    <col min="4565" max="4568" width="7.140625" customWidth="1"/>
    <col min="4569" max="4569" width="10.85546875" customWidth="1"/>
    <col min="4570" max="4571" width="8.7109375" customWidth="1"/>
    <col min="4817" max="4817" width="3.7109375" customWidth="1"/>
    <col min="4818" max="4818" width="5.140625" customWidth="1"/>
    <col min="4819" max="4819" width="32" customWidth="1"/>
    <col min="4820" max="4820" width="25.28515625" customWidth="1"/>
    <col min="4821" max="4824" width="7.140625" customWidth="1"/>
    <col min="4825" max="4825" width="10.85546875" customWidth="1"/>
    <col min="4826" max="4827" width="8.7109375" customWidth="1"/>
    <col min="5073" max="5073" width="3.7109375" customWidth="1"/>
    <col min="5074" max="5074" width="5.140625" customWidth="1"/>
    <col min="5075" max="5075" width="32" customWidth="1"/>
    <col min="5076" max="5076" width="25.28515625" customWidth="1"/>
    <col min="5077" max="5080" width="7.140625" customWidth="1"/>
    <col min="5081" max="5081" width="10.85546875" customWidth="1"/>
    <col min="5082" max="5083" width="8.7109375" customWidth="1"/>
    <col min="5329" max="5329" width="3.7109375" customWidth="1"/>
    <col min="5330" max="5330" width="5.140625" customWidth="1"/>
    <col min="5331" max="5331" width="32" customWidth="1"/>
    <col min="5332" max="5332" width="25.28515625" customWidth="1"/>
    <col min="5333" max="5336" width="7.140625" customWidth="1"/>
    <col min="5337" max="5337" width="10.85546875" customWidth="1"/>
    <col min="5338" max="5339" width="8.7109375" customWidth="1"/>
    <col min="5585" max="5585" width="3.7109375" customWidth="1"/>
    <col min="5586" max="5586" width="5.140625" customWidth="1"/>
    <col min="5587" max="5587" width="32" customWidth="1"/>
    <col min="5588" max="5588" width="25.28515625" customWidth="1"/>
    <col min="5589" max="5592" width="7.140625" customWidth="1"/>
    <col min="5593" max="5593" width="10.85546875" customWidth="1"/>
    <col min="5594" max="5595" width="8.7109375" customWidth="1"/>
    <col min="5841" max="5841" width="3.7109375" customWidth="1"/>
    <col min="5842" max="5842" width="5.140625" customWidth="1"/>
    <col min="5843" max="5843" width="32" customWidth="1"/>
    <col min="5844" max="5844" width="25.28515625" customWidth="1"/>
    <col min="5845" max="5848" width="7.140625" customWidth="1"/>
    <col min="5849" max="5849" width="10.85546875" customWidth="1"/>
    <col min="5850" max="5851" width="8.7109375" customWidth="1"/>
    <col min="6097" max="6097" width="3.7109375" customWidth="1"/>
    <col min="6098" max="6098" width="5.140625" customWidth="1"/>
    <col min="6099" max="6099" width="32" customWidth="1"/>
    <col min="6100" max="6100" width="25.28515625" customWidth="1"/>
    <col min="6101" max="6104" width="7.140625" customWidth="1"/>
    <col min="6105" max="6105" width="10.85546875" customWidth="1"/>
    <col min="6106" max="6107" width="8.7109375" customWidth="1"/>
    <col min="6353" max="6353" width="3.7109375" customWidth="1"/>
    <col min="6354" max="6354" width="5.140625" customWidth="1"/>
    <col min="6355" max="6355" width="32" customWidth="1"/>
    <col min="6356" max="6356" width="25.28515625" customWidth="1"/>
    <col min="6357" max="6360" width="7.140625" customWidth="1"/>
    <col min="6361" max="6361" width="10.85546875" customWidth="1"/>
    <col min="6362" max="6363" width="8.7109375" customWidth="1"/>
    <col min="6609" max="6609" width="3.7109375" customWidth="1"/>
    <col min="6610" max="6610" width="5.140625" customWidth="1"/>
    <col min="6611" max="6611" width="32" customWidth="1"/>
    <col min="6612" max="6612" width="25.28515625" customWidth="1"/>
    <col min="6613" max="6616" width="7.140625" customWidth="1"/>
    <col min="6617" max="6617" width="10.85546875" customWidth="1"/>
    <col min="6618" max="6619" width="8.7109375" customWidth="1"/>
    <col min="6865" max="6865" width="3.7109375" customWidth="1"/>
    <col min="6866" max="6866" width="5.140625" customWidth="1"/>
    <col min="6867" max="6867" width="32" customWidth="1"/>
    <col min="6868" max="6868" width="25.28515625" customWidth="1"/>
    <col min="6869" max="6872" width="7.140625" customWidth="1"/>
    <col min="6873" max="6873" width="10.85546875" customWidth="1"/>
    <col min="6874" max="6875" width="8.7109375" customWidth="1"/>
    <col min="7121" max="7121" width="3.7109375" customWidth="1"/>
    <col min="7122" max="7122" width="5.140625" customWidth="1"/>
    <col min="7123" max="7123" width="32" customWidth="1"/>
    <col min="7124" max="7124" width="25.28515625" customWidth="1"/>
    <col min="7125" max="7128" width="7.140625" customWidth="1"/>
    <col min="7129" max="7129" width="10.85546875" customWidth="1"/>
    <col min="7130" max="7131" width="8.7109375" customWidth="1"/>
    <col min="7377" max="7377" width="3.7109375" customWidth="1"/>
    <col min="7378" max="7378" width="5.140625" customWidth="1"/>
    <col min="7379" max="7379" width="32" customWidth="1"/>
    <col min="7380" max="7380" width="25.28515625" customWidth="1"/>
    <col min="7381" max="7384" width="7.140625" customWidth="1"/>
    <col min="7385" max="7385" width="10.85546875" customWidth="1"/>
    <col min="7386" max="7387" width="8.7109375" customWidth="1"/>
    <col min="7633" max="7633" width="3.7109375" customWidth="1"/>
    <col min="7634" max="7634" width="5.140625" customWidth="1"/>
    <col min="7635" max="7635" width="32" customWidth="1"/>
    <col min="7636" max="7636" width="25.28515625" customWidth="1"/>
    <col min="7637" max="7640" width="7.140625" customWidth="1"/>
    <col min="7641" max="7641" width="10.85546875" customWidth="1"/>
    <col min="7642" max="7643" width="8.7109375" customWidth="1"/>
    <col min="7889" max="7889" width="3.7109375" customWidth="1"/>
    <col min="7890" max="7890" width="5.140625" customWidth="1"/>
    <col min="7891" max="7891" width="32" customWidth="1"/>
    <col min="7892" max="7892" width="25.28515625" customWidth="1"/>
    <col min="7893" max="7896" width="7.140625" customWidth="1"/>
    <col min="7897" max="7897" width="10.85546875" customWidth="1"/>
    <col min="7898" max="7899" width="8.7109375" customWidth="1"/>
    <col min="8145" max="8145" width="3.7109375" customWidth="1"/>
    <col min="8146" max="8146" width="5.140625" customWidth="1"/>
    <col min="8147" max="8147" width="32" customWidth="1"/>
    <col min="8148" max="8148" width="25.28515625" customWidth="1"/>
    <col min="8149" max="8152" width="7.140625" customWidth="1"/>
    <col min="8153" max="8153" width="10.85546875" customWidth="1"/>
    <col min="8154" max="8155" width="8.7109375" customWidth="1"/>
    <col min="8401" max="8401" width="3.7109375" customWidth="1"/>
    <col min="8402" max="8402" width="5.140625" customWidth="1"/>
    <col min="8403" max="8403" width="32" customWidth="1"/>
    <col min="8404" max="8404" width="25.28515625" customWidth="1"/>
    <col min="8405" max="8408" width="7.140625" customWidth="1"/>
    <col min="8409" max="8409" width="10.85546875" customWidth="1"/>
    <col min="8410" max="8411" width="8.7109375" customWidth="1"/>
    <col min="8657" max="8657" width="3.7109375" customWidth="1"/>
    <col min="8658" max="8658" width="5.140625" customWidth="1"/>
    <col min="8659" max="8659" width="32" customWidth="1"/>
    <col min="8660" max="8660" width="25.28515625" customWidth="1"/>
    <col min="8661" max="8664" width="7.140625" customWidth="1"/>
    <col min="8665" max="8665" width="10.85546875" customWidth="1"/>
    <col min="8666" max="8667" width="8.7109375" customWidth="1"/>
    <col min="8913" max="8913" width="3.7109375" customWidth="1"/>
    <col min="8914" max="8914" width="5.140625" customWidth="1"/>
    <col min="8915" max="8915" width="32" customWidth="1"/>
    <col min="8916" max="8916" width="25.28515625" customWidth="1"/>
    <col min="8917" max="8920" width="7.140625" customWidth="1"/>
    <col min="8921" max="8921" width="10.85546875" customWidth="1"/>
    <col min="8922" max="8923" width="8.7109375" customWidth="1"/>
    <col min="9169" max="9169" width="3.7109375" customWidth="1"/>
    <col min="9170" max="9170" width="5.140625" customWidth="1"/>
    <col min="9171" max="9171" width="32" customWidth="1"/>
    <col min="9172" max="9172" width="25.28515625" customWidth="1"/>
    <col min="9173" max="9176" width="7.140625" customWidth="1"/>
    <col min="9177" max="9177" width="10.85546875" customWidth="1"/>
    <col min="9178" max="9179" width="8.7109375" customWidth="1"/>
    <col min="9425" max="9425" width="3.7109375" customWidth="1"/>
    <col min="9426" max="9426" width="5.140625" customWidth="1"/>
    <col min="9427" max="9427" width="32" customWidth="1"/>
    <col min="9428" max="9428" width="25.28515625" customWidth="1"/>
    <col min="9429" max="9432" width="7.140625" customWidth="1"/>
    <col min="9433" max="9433" width="10.85546875" customWidth="1"/>
    <col min="9434" max="9435" width="8.7109375" customWidth="1"/>
    <col min="9681" max="9681" width="3.7109375" customWidth="1"/>
    <col min="9682" max="9682" width="5.140625" customWidth="1"/>
    <col min="9683" max="9683" width="32" customWidth="1"/>
    <col min="9684" max="9684" width="25.28515625" customWidth="1"/>
    <col min="9685" max="9688" width="7.140625" customWidth="1"/>
    <col min="9689" max="9689" width="10.85546875" customWidth="1"/>
    <col min="9690" max="9691" width="8.7109375" customWidth="1"/>
    <col min="9937" max="9937" width="3.7109375" customWidth="1"/>
    <col min="9938" max="9938" width="5.140625" customWidth="1"/>
    <col min="9939" max="9939" width="32" customWidth="1"/>
    <col min="9940" max="9940" width="25.28515625" customWidth="1"/>
    <col min="9941" max="9944" width="7.140625" customWidth="1"/>
    <col min="9945" max="9945" width="10.85546875" customWidth="1"/>
    <col min="9946" max="9947" width="8.7109375" customWidth="1"/>
    <col min="10193" max="10193" width="3.7109375" customWidth="1"/>
    <col min="10194" max="10194" width="5.140625" customWidth="1"/>
    <col min="10195" max="10195" width="32" customWidth="1"/>
    <col min="10196" max="10196" width="25.28515625" customWidth="1"/>
    <col min="10197" max="10200" width="7.140625" customWidth="1"/>
    <col min="10201" max="10201" width="10.85546875" customWidth="1"/>
    <col min="10202" max="10203" width="8.7109375" customWidth="1"/>
    <col min="10449" max="10449" width="3.7109375" customWidth="1"/>
    <col min="10450" max="10450" width="5.140625" customWidth="1"/>
    <col min="10451" max="10451" width="32" customWidth="1"/>
    <col min="10452" max="10452" width="25.28515625" customWidth="1"/>
    <col min="10453" max="10456" width="7.140625" customWidth="1"/>
    <col min="10457" max="10457" width="10.85546875" customWidth="1"/>
    <col min="10458" max="10459" width="8.7109375" customWidth="1"/>
    <col min="10705" max="10705" width="3.7109375" customWidth="1"/>
    <col min="10706" max="10706" width="5.140625" customWidth="1"/>
    <col min="10707" max="10707" width="32" customWidth="1"/>
    <col min="10708" max="10708" width="25.28515625" customWidth="1"/>
    <col min="10709" max="10712" width="7.140625" customWidth="1"/>
    <col min="10713" max="10713" width="10.85546875" customWidth="1"/>
    <col min="10714" max="10715" width="8.7109375" customWidth="1"/>
    <col min="10961" max="10961" width="3.7109375" customWidth="1"/>
    <col min="10962" max="10962" width="5.140625" customWidth="1"/>
    <col min="10963" max="10963" width="32" customWidth="1"/>
    <col min="10964" max="10964" width="25.28515625" customWidth="1"/>
    <col min="10965" max="10968" width="7.140625" customWidth="1"/>
    <col min="10969" max="10969" width="10.85546875" customWidth="1"/>
    <col min="10970" max="10971" width="8.7109375" customWidth="1"/>
    <col min="11217" max="11217" width="3.7109375" customWidth="1"/>
    <col min="11218" max="11218" width="5.140625" customWidth="1"/>
    <col min="11219" max="11219" width="32" customWidth="1"/>
    <col min="11220" max="11220" width="25.28515625" customWidth="1"/>
    <col min="11221" max="11224" width="7.140625" customWidth="1"/>
    <col min="11225" max="11225" width="10.85546875" customWidth="1"/>
    <col min="11226" max="11227" width="8.7109375" customWidth="1"/>
    <col min="11473" max="11473" width="3.7109375" customWidth="1"/>
    <col min="11474" max="11474" width="5.140625" customWidth="1"/>
    <col min="11475" max="11475" width="32" customWidth="1"/>
    <col min="11476" max="11476" width="25.28515625" customWidth="1"/>
    <col min="11477" max="11480" width="7.140625" customWidth="1"/>
    <col min="11481" max="11481" width="10.85546875" customWidth="1"/>
    <col min="11482" max="11483" width="8.7109375" customWidth="1"/>
    <col min="11729" max="11729" width="3.7109375" customWidth="1"/>
    <col min="11730" max="11730" width="5.140625" customWidth="1"/>
    <col min="11731" max="11731" width="32" customWidth="1"/>
    <col min="11732" max="11732" width="25.28515625" customWidth="1"/>
    <col min="11733" max="11736" width="7.140625" customWidth="1"/>
    <col min="11737" max="11737" width="10.85546875" customWidth="1"/>
    <col min="11738" max="11739" width="8.7109375" customWidth="1"/>
    <col min="11985" max="11985" width="3.7109375" customWidth="1"/>
    <col min="11986" max="11986" width="5.140625" customWidth="1"/>
    <col min="11987" max="11987" width="32" customWidth="1"/>
    <col min="11988" max="11988" width="25.28515625" customWidth="1"/>
    <col min="11989" max="11992" width="7.140625" customWidth="1"/>
    <col min="11993" max="11993" width="10.85546875" customWidth="1"/>
    <col min="11994" max="11995" width="8.7109375" customWidth="1"/>
    <col min="12241" max="12241" width="3.7109375" customWidth="1"/>
    <col min="12242" max="12242" width="5.140625" customWidth="1"/>
    <col min="12243" max="12243" width="32" customWidth="1"/>
    <col min="12244" max="12244" width="25.28515625" customWidth="1"/>
    <col min="12245" max="12248" width="7.140625" customWidth="1"/>
    <col min="12249" max="12249" width="10.85546875" customWidth="1"/>
    <col min="12250" max="12251" width="8.7109375" customWidth="1"/>
    <col min="12497" max="12497" width="3.7109375" customWidth="1"/>
    <col min="12498" max="12498" width="5.140625" customWidth="1"/>
    <col min="12499" max="12499" width="32" customWidth="1"/>
    <col min="12500" max="12500" width="25.28515625" customWidth="1"/>
    <col min="12501" max="12504" width="7.140625" customWidth="1"/>
    <col min="12505" max="12505" width="10.85546875" customWidth="1"/>
    <col min="12506" max="12507" width="8.7109375" customWidth="1"/>
    <col min="12753" max="12753" width="3.7109375" customWidth="1"/>
    <col min="12754" max="12754" width="5.140625" customWidth="1"/>
    <col min="12755" max="12755" width="32" customWidth="1"/>
    <col min="12756" max="12756" width="25.28515625" customWidth="1"/>
    <col min="12757" max="12760" width="7.140625" customWidth="1"/>
    <col min="12761" max="12761" width="10.85546875" customWidth="1"/>
    <col min="12762" max="12763" width="8.7109375" customWidth="1"/>
    <col min="13009" max="13009" width="3.7109375" customWidth="1"/>
    <col min="13010" max="13010" width="5.140625" customWidth="1"/>
    <col min="13011" max="13011" width="32" customWidth="1"/>
    <col min="13012" max="13012" width="25.28515625" customWidth="1"/>
    <col min="13013" max="13016" width="7.140625" customWidth="1"/>
    <col min="13017" max="13017" width="10.85546875" customWidth="1"/>
    <col min="13018" max="13019" width="8.7109375" customWidth="1"/>
    <col min="13265" max="13265" width="3.7109375" customWidth="1"/>
    <col min="13266" max="13266" width="5.140625" customWidth="1"/>
    <col min="13267" max="13267" width="32" customWidth="1"/>
    <col min="13268" max="13268" width="25.28515625" customWidth="1"/>
    <col min="13269" max="13272" width="7.140625" customWidth="1"/>
    <col min="13273" max="13273" width="10.85546875" customWidth="1"/>
    <col min="13274" max="13275" width="8.7109375" customWidth="1"/>
    <col min="13521" max="13521" width="3.7109375" customWidth="1"/>
    <col min="13522" max="13522" width="5.140625" customWidth="1"/>
    <col min="13523" max="13523" width="32" customWidth="1"/>
    <col min="13524" max="13524" width="25.28515625" customWidth="1"/>
    <col min="13525" max="13528" width="7.140625" customWidth="1"/>
    <col min="13529" max="13529" width="10.85546875" customWidth="1"/>
    <col min="13530" max="13531" width="8.7109375" customWidth="1"/>
    <col min="13777" max="13777" width="3.7109375" customWidth="1"/>
    <col min="13778" max="13778" width="5.140625" customWidth="1"/>
    <col min="13779" max="13779" width="32" customWidth="1"/>
    <col min="13780" max="13780" width="25.28515625" customWidth="1"/>
    <col min="13781" max="13784" width="7.140625" customWidth="1"/>
    <col min="13785" max="13785" width="10.85546875" customWidth="1"/>
    <col min="13786" max="13787" width="8.7109375" customWidth="1"/>
    <col min="14033" max="14033" width="3.7109375" customWidth="1"/>
    <col min="14034" max="14034" width="5.140625" customWidth="1"/>
    <col min="14035" max="14035" width="32" customWidth="1"/>
    <col min="14036" max="14036" width="25.28515625" customWidth="1"/>
    <col min="14037" max="14040" width="7.140625" customWidth="1"/>
    <col min="14041" max="14041" width="10.85546875" customWidth="1"/>
    <col min="14042" max="14043" width="8.7109375" customWidth="1"/>
    <col min="14289" max="14289" width="3.7109375" customWidth="1"/>
    <col min="14290" max="14290" width="5.140625" customWidth="1"/>
    <col min="14291" max="14291" width="32" customWidth="1"/>
    <col min="14292" max="14292" width="25.28515625" customWidth="1"/>
    <col min="14293" max="14296" width="7.140625" customWidth="1"/>
    <col min="14297" max="14297" width="10.85546875" customWidth="1"/>
    <col min="14298" max="14299" width="8.7109375" customWidth="1"/>
    <col min="14545" max="14545" width="3.7109375" customWidth="1"/>
    <col min="14546" max="14546" width="5.140625" customWidth="1"/>
    <col min="14547" max="14547" width="32" customWidth="1"/>
    <col min="14548" max="14548" width="25.28515625" customWidth="1"/>
    <col min="14549" max="14552" width="7.140625" customWidth="1"/>
    <col min="14553" max="14553" width="10.85546875" customWidth="1"/>
    <col min="14554" max="14555" width="8.7109375" customWidth="1"/>
    <col min="14801" max="14801" width="3.7109375" customWidth="1"/>
    <col min="14802" max="14802" width="5.140625" customWidth="1"/>
    <col min="14803" max="14803" width="32" customWidth="1"/>
    <col min="14804" max="14804" width="25.28515625" customWidth="1"/>
    <col min="14805" max="14808" width="7.140625" customWidth="1"/>
    <col min="14809" max="14809" width="10.85546875" customWidth="1"/>
    <col min="14810" max="14811" width="8.7109375" customWidth="1"/>
    <col min="15057" max="15057" width="3.7109375" customWidth="1"/>
    <col min="15058" max="15058" width="5.140625" customWidth="1"/>
    <col min="15059" max="15059" width="32" customWidth="1"/>
    <col min="15060" max="15060" width="25.28515625" customWidth="1"/>
    <col min="15061" max="15064" width="7.140625" customWidth="1"/>
    <col min="15065" max="15065" width="10.85546875" customWidth="1"/>
    <col min="15066" max="15067" width="8.7109375" customWidth="1"/>
    <col min="15313" max="15313" width="3.7109375" customWidth="1"/>
    <col min="15314" max="15314" width="5.140625" customWidth="1"/>
    <col min="15315" max="15315" width="32" customWidth="1"/>
    <col min="15316" max="15316" width="25.28515625" customWidth="1"/>
    <col min="15317" max="15320" width="7.140625" customWidth="1"/>
    <col min="15321" max="15321" width="10.85546875" customWidth="1"/>
    <col min="15322" max="15323" width="8.7109375" customWidth="1"/>
    <col min="15569" max="15569" width="3.7109375" customWidth="1"/>
    <col min="15570" max="15570" width="5.140625" customWidth="1"/>
    <col min="15571" max="15571" width="32" customWidth="1"/>
    <col min="15572" max="15572" width="25.28515625" customWidth="1"/>
    <col min="15573" max="15576" width="7.140625" customWidth="1"/>
    <col min="15577" max="15577" width="10.85546875" customWidth="1"/>
    <col min="15578" max="15579" width="8.7109375" customWidth="1"/>
    <col min="15825" max="15825" width="3.7109375" customWidth="1"/>
    <col min="15826" max="15826" width="5.140625" customWidth="1"/>
    <col min="15827" max="15827" width="32" customWidth="1"/>
    <col min="15828" max="15828" width="25.28515625" customWidth="1"/>
    <col min="15829" max="15832" width="7.140625" customWidth="1"/>
    <col min="15833" max="15833" width="10.85546875" customWidth="1"/>
    <col min="15834" max="15835" width="8.7109375" customWidth="1"/>
    <col min="16081" max="16081" width="3.7109375" customWidth="1"/>
    <col min="16082" max="16082" width="5.140625" customWidth="1"/>
    <col min="16083" max="16083" width="32" customWidth="1"/>
    <col min="16084" max="16084" width="25.28515625" customWidth="1"/>
    <col min="16085" max="16088" width="7.140625" customWidth="1"/>
    <col min="16089" max="16089" width="10.85546875" customWidth="1"/>
    <col min="16090" max="16091" width="8.7109375" customWidth="1"/>
  </cols>
  <sheetData>
    <row r="1" spans="1:31" ht="18" customHeight="1">
      <c r="B1" s="837" t="str">
        <f>'[2]A-3-MAN (2)'!B2:G2</f>
        <v>Baseline study for Fisheries Development in Telangana State</v>
      </c>
      <c r="C1" s="837"/>
      <c r="D1" s="837"/>
      <c r="E1" s="837"/>
      <c r="F1" s="837"/>
      <c r="G1" s="837"/>
      <c r="H1" s="837"/>
      <c r="I1" s="837"/>
      <c r="J1" s="837"/>
      <c r="K1" s="837"/>
    </row>
    <row r="2" spans="1:31" ht="6.75" customHeight="1"/>
    <row r="3" spans="1:31" ht="18" customHeight="1">
      <c r="A3" s="973" t="s">
        <v>2706</v>
      </c>
      <c r="B3" s="973"/>
      <c r="C3" s="973"/>
      <c r="D3" s="973"/>
      <c r="E3" s="973"/>
      <c r="F3" s="973"/>
      <c r="G3" s="973"/>
      <c r="H3" s="973"/>
      <c r="I3" s="973"/>
      <c r="J3" s="973"/>
      <c r="K3" s="973"/>
    </row>
    <row r="4" spans="1:31" ht="4.5" customHeight="1"/>
    <row r="5" spans="1:31" ht="18" customHeight="1">
      <c r="C5" s="377" t="s">
        <v>125</v>
      </c>
    </row>
    <row r="7" spans="1:31">
      <c r="A7" s="904"/>
      <c r="B7" s="905"/>
      <c r="C7" s="906" t="s">
        <v>333</v>
      </c>
      <c r="D7" s="907" t="s">
        <v>334</v>
      </c>
      <c r="E7" s="907" t="s">
        <v>256</v>
      </c>
      <c r="F7" s="907"/>
      <c r="G7" s="907"/>
      <c r="H7" s="907"/>
      <c r="I7" s="909" t="s">
        <v>335</v>
      </c>
      <c r="J7" s="910" t="s">
        <v>257</v>
      </c>
      <c r="K7" s="912" t="s">
        <v>616</v>
      </c>
      <c r="M7" t="s">
        <v>1956</v>
      </c>
    </row>
    <row r="8" spans="1:31">
      <c r="A8" s="904"/>
      <c r="B8" s="905"/>
      <c r="C8" s="906"/>
      <c r="D8" s="908"/>
      <c r="E8" s="75" t="s">
        <v>259</v>
      </c>
      <c r="F8" s="75" t="s">
        <v>260</v>
      </c>
      <c r="G8" s="75" t="s">
        <v>261</v>
      </c>
      <c r="H8" s="75" t="s">
        <v>262</v>
      </c>
      <c r="I8" s="909"/>
      <c r="J8" s="911"/>
      <c r="K8" s="913"/>
    </row>
    <row r="9" spans="1:31" ht="20.100000000000001" customHeight="1">
      <c r="A9" s="898" t="s">
        <v>617</v>
      </c>
      <c r="B9" s="76">
        <v>91</v>
      </c>
      <c r="C9" s="77" t="s">
        <v>2634</v>
      </c>
      <c r="D9" s="78"/>
      <c r="E9" s="78"/>
      <c r="F9" s="78"/>
      <c r="G9" s="78"/>
      <c r="H9" s="78"/>
      <c r="I9" s="78"/>
      <c r="J9" s="78"/>
      <c r="K9" s="79"/>
    </row>
    <row r="10" spans="1:31" s="63" customFormat="1" ht="20.100000000000001" customHeight="1">
      <c r="A10" s="899"/>
      <c r="B10" s="80"/>
      <c r="C10" s="81" t="s">
        <v>618</v>
      </c>
      <c r="D10" s="82" t="s">
        <v>619</v>
      </c>
      <c r="E10" s="82"/>
      <c r="F10" s="71" t="s">
        <v>338</v>
      </c>
      <c r="G10" s="82"/>
      <c r="H10" s="82"/>
      <c r="I10" s="83" t="s">
        <v>356</v>
      </c>
      <c r="J10" s="696">
        <v>39</v>
      </c>
      <c r="K10" s="697">
        <v>19.5</v>
      </c>
    </row>
    <row r="11" spans="1:31" s="64" customFormat="1" ht="20.100000000000001" customHeight="1">
      <c r="A11" s="899"/>
      <c r="B11" s="84"/>
      <c r="C11" s="81" t="s">
        <v>620</v>
      </c>
      <c r="D11" s="82" t="s">
        <v>621</v>
      </c>
      <c r="E11" s="82"/>
      <c r="F11" s="71" t="s">
        <v>338</v>
      </c>
      <c r="G11" s="82"/>
      <c r="H11" s="82"/>
      <c r="I11" s="83" t="s">
        <v>356</v>
      </c>
      <c r="J11" s="696">
        <v>25</v>
      </c>
      <c r="K11" s="697">
        <v>12.5</v>
      </c>
    </row>
    <row r="12" spans="1:31" s="64" customFormat="1" ht="20.100000000000001" customHeight="1">
      <c r="A12" s="899"/>
      <c r="B12" s="84"/>
      <c r="C12" s="81" t="s">
        <v>623</v>
      </c>
      <c r="D12" s="82" t="s">
        <v>624</v>
      </c>
      <c r="E12" s="82"/>
      <c r="F12" s="82"/>
      <c r="G12" s="71" t="s">
        <v>338</v>
      </c>
      <c r="H12" s="82"/>
      <c r="I12" s="85" t="s">
        <v>349</v>
      </c>
      <c r="J12" s="698">
        <v>15</v>
      </c>
      <c r="K12" s="699">
        <f>J12*25%</f>
        <v>3.75</v>
      </c>
    </row>
    <row r="13" spans="1:31" s="64" customFormat="1" ht="20.100000000000001" customHeight="1">
      <c r="A13" s="899"/>
      <c r="B13" s="84"/>
      <c r="C13" s="81" t="s">
        <v>625</v>
      </c>
      <c r="D13" s="82" t="s">
        <v>626</v>
      </c>
      <c r="E13" s="82"/>
      <c r="F13" s="82"/>
      <c r="G13" s="71" t="s">
        <v>338</v>
      </c>
      <c r="H13" s="82"/>
      <c r="I13" s="85" t="s">
        <v>349</v>
      </c>
      <c r="J13" s="698">
        <v>12</v>
      </c>
      <c r="K13" s="699">
        <v>6</v>
      </c>
    </row>
    <row r="14" spans="1:31" s="91" customFormat="1" ht="20.100000000000001" customHeight="1">
      <c r="A14" s="899"/>
      <c r="B14" s="86"/>
      <c r="C14" s="87"/>
      <c r="D14" s="88"/>
      <c r="E14" s="88"/>
      <c r="F14" s="89">
        <v>2</v>
      </c>
      <c r="G14" s="89">
        <v>2</v>
      </c>
      <c r="H14" s="89"/>
      <c r="I14" s="89"/>
      <c r="J14" s="689">
        <f>SUM(J10:J13)</f>
        <v>91</v>
      </c>
      <c r="K14" s="690">
        <f>SUM(K10:K13)</f>
        <v>41.75</v>
      </c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ht="20.100000000000001" customHeight="1">
      <c r="A15" s="899"/>
      <c r="B15" s="76">
        <v>92</v>
      </c>
      <c r="C15" s="77" t="s">
        <v>2635</v>
      </c>
      <c r="D15" s="78"/>
      <c r="E15" s="78"/>
      <c r="F15" s="78"/>
      <c r="G15" s="78"/>
      <c r="H15" s="78"/>
      <c r="I15" s="78"/>
      <c r="J15" s="691"/>
      <c r="K15" s="692"/>
      <c r="L15" s="64"/>
      <c r="M15" s="64"/>
      <c r="N15" s="64"/>
      <c r="AA15" s="64"/>
      <c r="AB15" s="64"/>
      <c r="AC15" s="64"/>
      <c r="AD15" s="64"/>
      <c r="AE15" s="64"/>
    </row>
    <row r="16" spans="1:31" s="56" customFormat="1" ht="20.100000000000001" customHeight="1">
      <c r="A16" s="899"/>
      <c r="B16" s="80"/>
      <c r="C16" s="81" t="s">
        <v>627</v>
      </c>
      <c r="D16" s="92" t="s">
        <v>628</v>
      </c>
      <c r="E16" s="93"/>
      <c r="F16" s="71" t="s">
        <v>338</v>
      </c>
      <c r="G16" s="93"/>
      <c r="H16" s="93"/>
      <c r="I16" s="83" t="s">
        <v>629</v>
      </c>
      <c r="J16" s="696">
        <v>25</v>
      </c>
      <c r="K16" s="697">
        <v>6.25</v>
      </c>
      <c r="L16" s="64"/>
      <c r="M16" s="64"/>
      <c r="N16" s="64"/>
      <c r="AA16" s="64"/>
      <c r="AB16" s="64"/>
      <c r="AC16" s="64"/>
      <c r="AD16" s="64"/>
      <c r="AE16" s="64"/>
    </row>
    <row r="17" spans="1:11" s="56" customFormat="1" ht="20.100000000000001" customHeight="1">
      <c r="A17" s="899"/>
      <c r="B17" s="86"/>
      <c r="C17" s="87"/>
      <c r="D17" s="88"/>
      <c r="E17" s="88"/>
      <c r="F17" s="89">
        <v>1</v>
      </c>
      <c r="G17" s="89">
        <v>0</v>
      </c>
      <c r="H17" s="89"/>
      <c r="I17" s="89"/>
      <c r="J17" s="689">
        <v>25</v>
      </c>
      <c r="K17" s="690">
        <v>6</v>
      </c>
    </row>
    <row r="18" spans="1:11" ht="20.100000000000001" customHeight="1">
      <c r="A18" s="899"/>
      <c r="B18" s="76">
        <v>93</v>
      </c>
      <c r="C18" s="77" t="s">
        <v>127</v>
      </c>
      <c r="D18" s="78"/>
      <c r="E18" s="78"/>
      <c r="F18" s="78"/>
      <c r="G18" s="78"/>
      <c r="H18" s="78"/>
      <c r="I18" s="78"/>
      <c r="J18" s="691"/>
      <c r="K18" s="692"/>
    </row>
    <row r="19" spans="1:11" s="56" customFormat="1" ht="20.100000000000001" customHeight="1">
      <c r="A19" s="899"/>
      <c r="B19" s="80"/>
      <c r="C19" s="81" t="s">
        <v>630</v>
      </c>
      <c r="D19" s="92" t="s">
        <v>631</v>
      </c>
      <c r="E19" s="93"/>
      <c r="F19" s="71" t="s">
        <v>338</v>
      </c>
      <c r="G19" s="93"/>
      <c r="H19" s="93"/>
      <c r="I19" s="83" t="s">
        <v>629</v>
      </c>
      <c r="J19" s="696">
        <v>25</v>
      </c>
      <c r="K19" s="697">
        <v>6.25</v>
      </c>
    </row>
    <row r="20" spans="1:11" s="56" customFormat="1" ht="20.100000000000001" customHeight="1">
      <c r="A20" s="899"/>
      <c r="B20" s="86"/>
      <c r="C20" s="87"/>
      <c r="D20" s="88"/>
      <c r="E20" s="88"/>
      <c r="F20" s="89">
        <v>1</v>
      </c>
      <c r="G20" s="89">
        <v>0</v>
      </c>
      <c r="H20" s="89"/>
      <c r="I20" s="89"/>
      <c r="J20" s="689">
        <v>25</v>
      </c>
      <c r="K20" s="690">
        <v>6</v>
      </c>
    </row>
    <row r="21" spans="1:11" s="56" customFormat="1" ht="20.100000000000001" customHeight="1">
      <c r="A21" s="899"/>
      <c r="B21" s="76">
        <v>94</v>
      </c>
      <c r="C21" s="77" t="s">
        <v>2636</v>
      </c>
      <c r="D21" s="78"/>
      <c r="E21" s="78"/>
      <c r="F21" s="78"/>
      <c r="G21" s="78"/>
      <c r="H21" s="78"/>
      <c r="I21" s="78"/>
      <c r="J21" s="691"/>
      <c r="K21" s="692"/>
    </row>
    <row r="22" spans="1:11" s="56" customFormat="1" ht="20.100000000000001" customHeight="1">
      <c r="A22" s="899"/>
      <c r="B22" s="80"/>
      <c r="C22" s="81" t="s">
        <v>632</v>
      </c>
      <c r="D22" s="92" t="s">
        <v>633</v>
      </c>
      <c r="E22" s="93"/>
      <c r="F22" s="71" t="s">
        <v>338</v>
      </c>
      <c r="G22" s="93"/>
      <c r="H22" s="93"/>
      <c r="I22" s="83" t="s">
        <v>356</v>
      </c>
      <c r="J22" s="696">
        <v>25</v>
      </c>
      <c r="K22" s="697">
        <v>12.5</v>
      </c>
    </row>
    <row r="23" spans="1:11" s="56" customFormat="1" ht="20.100000000000001" customHeight="1">
      <c r="A23" s="899"/>
      <c r="B23" s="86"/>
      <c r="C23" s="87"/>
      <c r="D23" s="88"/>
      <c r="E23" s="88"/>
      <c r="F23" s="89">
        <v>1</v>
      </c>
      <c r="G23" s="89">
        <v>0</v>
      </c>
      <c r="H23" s="89"/>
      <c r="I23" s="89"/>
      <c r="J23" s="689">
        <v>25</v>
      </c>
      <c r="K23" s="690">
        <v>13</v>
      </c>
    </row>
    <row r="24" spans="1:11" s="56" customFormat="1" ht="20.100000000000001" customHeight="1">
      <c r="A24" s="899"/>
      <c r="B24" s="76">
        <v>95</v>
      </c>
      <c r="C24" s="77" t="s">
        <v>128</v>
      </c>
      <c r="D24" s="78"/>
      <c r="E24" s="78"/>
      <c r="F24" s="78"/>
      <c r="G24" s="78"/>
      <c r="H24" s="78"/>
      <c r="I24" s="78"/>
      <c r="J24" s="691"/>
      <c r="K24" s="692"/>
    </row>
    <row r="25" spans="1:11" s="56" customFormat="1" ht="20.100000000000001" customHeight="1">
      <c r="A25" s="899"/>
      <c r="B25" s="80"/>
      <c r="C25" s="81" t="s">
        <v>634</v>
      </c>
      <c r="D25" s="92" t="s">
        <v>633</v>
      </c>
      <c r="E25" s="93"/>
      <c r="F25" s="71" t="s">
        <v>338</v>
      </c>
      <c r="G25" s="93"/>
      <c r="H25" s="93"/>
      <c r="I25" s="83" t="s">
        <v>356</v>
      </c>
      <c r="J25" s="696">
        <v>81</v>
      </c>
      <c r="K25" s="697">
        <v>40.5</v>
      </c>
    </row>
    <row r="26" spans="1:11" s="56" customFormat="1" ht="20.100000000000001" customHeight="1">
      <c r="A26" s="899"/>
      <c r="B26" s="86"/>
      <c r="C26" s="87"/>
      <c r="D26" s="88"/>
      <c r="E26" s="88"/>
      <c r="F26" s="89">
        <v>1</v>
      </c>
      <c r="G26" s="89">
        <v>0</v>
      </c>
      <c r="H26" s="89"/>
      <c r="I26" s="89"/>
      <c r="J26" s="689">
        <v>81</v>
      </c>
      <c r="K26" s="690">
        <v>41</v>
      </c>
    </row>
    <row r="27" spans="1:11" s="56" customFormat="1" ht="20.100000000000001" customHeight="1" thickBot="1">
      <c r="A27" s="900"/>
      <c r="B27" s="114"/>
      <c r="C27" s="896" t="s">
        <v>273</v>
      </c>
      <c r="D27" s="897"/>
      <c r="E27" s="115"/>
      <c r="F27" s="114">
        <f>F26+F23+F20+F17+F14</f>
        <v>6</v>
      </c>
      <c r="G27" s="114">
        <f t="shared" ref="G27:K27" si="0">G26+G23+G20+G17+G14</f>
        <v>2</v>
      </c>
      <c r="H27" s="114"/>
      <c r="I27" s="114"/>
      <c r="J27" s="114">
        <f t="shared" si="0"/>
        <v>247</v>
      </c>
      <c r="K27" s="114">
        <f t="shared" si="0"/>
        <v>107.75</v>
      </c>
    </row>
    <row r="28" spans="1:11" s="56" customFormat="1" ht="20.100000000000001" customHeight="1">
      <c r="A28" s="901" t="s">
        <v>635</v>
      </c>
      <c r="B28" s="483">
        <v>96</v>
      </c>
      <c r="C28" s="686" t="s">
        <v>130</v>
      </c>
      <c r="D28" s="687"/>
      <c r="E28" s="687"/>
      <c r="F28" s="687"/>
      <c r="G28" s="687"/>
      <c r="H28" s="687"/>
      <c r="I28" s="687"/>
      <c r="J28" s="702"/>
      <c r="K28" s="703"/>
    </row>
    <row r="29" spans="1:11" s="56" customFormat="1" ht="20.100000000000001" customHeight="1">
      <c r="A29" s="899"/>
      <c r="B29" s="80"/>
      <c r="C29" s="81" t="s">
        <v>636</v>
      </c>
      <c r="D29" s="92" t="s">
        <v>637</v>
      </c>
      <c r="E29" s="93"/>
      <c r="F29" s="71" t="s">
        <v>338</v>
      </c>
      <c r="G29" s="93"/>
      <c r="H29" s="93"/>
      <c r="I29" s="96" t="s">
        <v>356</v>
      </c>
      <c r="J29" s="261">
        <v>80</v>
      </c>
      <c r="K29" s="693">
        <f>J29*50%</f>
        <v>40</v>
      </c>
    </row>
    <row r="30" spans="1:11" s="56" customFormat="1" ht="20.100000000000001" customHeight="1">
      <c r="A30" s="899"/>
      <c r="B30" s="80"/>
      <c r="C30" s="81" t="s">
        <v>638</v>
      </c>
      <c r="D30" s="92" t="s">
        <v>637</v>
      </c>
      <c r="E30" s="93"/>
      <c r="F30" s="71" t="s">
        <v>338</v>
      </c>
      <c r="G30" s="93"/>
      <c r="H30" s="93"/>
      <c r="I30" s="96" t="s">
        <v>349</v>
      </c>
      <c r="J30" s="261">
        <v>20</v>
      </c>
      <c r="K30" s="693">
        <f>J30*25%</f>
        <v>5</v>
      </c>
    </row>
    <row r="31" spans="1:11" s="56" customFormat="1" ht="20.100000000000001" customHeight="1">
      <c r="A31" s="899"/>
      <c r="B31" s="80"/>
      <c r="C31" s="81" t="s">
        <v>627</v>
      </c>
      <c r="D31" s="92" t="s">
        <v>637</v>
      </c>
      <c r="E31" s="93"/>
      <c r="F31" s="71" t="s">
        <v>338</v>
      </c>
      <c r="G31" s="93"/>
      <c r="H31" s="93"/>
      <c r="I31" s="96" t="s">
        <v>349</v>
      </c>
      <c r="J31" s="261">
        <v>12</v>
      </c>
      <c r="K31" s="693">
        <f>J31*25%</f>
        <v>3</v>
      </c>
    </row>
    <row r="32" spans="1:11" s="56" customFormat="1" ht="20.100000000000001" customHeight="1">
      <c r="A32" s="899"/>
      <c r="B32" s="80"/>
      <c r="C32" s="81" t="s">
        <v>639</v>
      </c>
      <c r="D32" s="92" t="s">
        <v>640</v>
      </c>
      <c r="E32" s="93"/>
      <c r="F32" s="93"/>
      <c r="G32" s="71" t="s">
        <v>338</v>
      </c>
      <c r="H32" s="93"/>
      <c r="I32" s="96" t="s">
        <v>349</v>
      </c>
      <c r="J32" s="261">
        <v>12</v>
      </c>
      <c r="K32" s="693">
        <f t="shared" ref="K32:K37" si="1">J32*25%</f>
        <v>3</v>
      </c>
    </row>
    <row r="33" spans="1:11" s="56" customFormat="1" ht="20.100000000000001" customHeight="1">
      <c r="A33" s="899"/>
      <c r="B33" s="80"/>
      <c r="C33" s="81" t="s">
        <v>561</v>
      </c>
      <c r="D33" s="92" t="s">
        <v>640</v>
      </c>
      <c r="E33" s="93"/>
      <c r="F33" s="71"/>
      <c r="G33" s="71" t="s">
        <v>338</v>
      </c>
      <c r="H33" s="93"/>
      <c r="I33" s="96" t="s">
        <v>349</v>
      </c>
      <c r="J33" s="261">
        <v>13</v>
      </c>
      <c r="K33" s="693">
        <f t="shared" si="1"/>
        <v>3.25</v>
      </c>
    </row>
    <row r="34" spans="1:11" s="56" customFormat="1" ht="20.100000000000001" customHeight="1">
      <c r="A34" s="899"/>
      <c r="B34" s="80"/>
      <c r="C34" s="81" t="s">
        <v>641</v>
      </c>
      <c r="D34" s="92" t="s">
        <v>640</v>
      </c>
      <c r="E34" s="93"/>
      <c r="F34" s="71"/>
      <c r="G34" s="71" t="s">
        <v>338</v>
      </c>
      <c r="H34" s="93"/>
      <c r="I34" s="96" t="s">
        <v>349</v>
      </c>
      <c r="J34" s="261">
        <v>13</v>
      </c>
      <c r="K34" s="693">
        <f t="shared" si="1"/>
        <v>3.25</v>
      </c>
    </row>
    <row r="35" spans="1:11" s="56" customFormat="1" ht="20.100000000000001" customHeight="1">
      <c r="A35" s="899"/>
      <c r="B35" s="80"/>
      <c r="C35" s="81" t="s">
        <v>642</v>
      </c>
      <c r="D35" s="92" t="s">
        <v>640</v>
      </c>
      <c r="E35" s="93"/>
      <c r="F35" s="71"/>
      <c r="G35" s="71" t="s">
        <v>338</v>
      </c>
      <c r="H35" s="93"/>
      <c r="I35" s="96" t="s">
        <v>349</v>
      </c>
      <c r="J35" s="261">
        <v>15</v>
      </c>
      <c r="K35" s="693">
        <f t="shared" si="1"/>
        <v>3.75</v>
      </c>
    </row>
    <row r="36" spans="1:11" s="56" customFormat="1" ht="20.100000000000001" customHeight="1">
      <c r="A36" s="899"/>
      <c r="B36" s="80"/>
      <c r="C36" s="81" t="s">
        <v>643</v>
      </c>
      <c r="D36" s="92" t="s">
        <v>640</v>
      </c>
      <c r="E36" s="93"/>
      <c r="F36" s="71"/>
      <c r="G36" s="71" t="s">
        <v>338</v>
      </c>
      <c r="H36" s="93"/>
      <c r="I36" s="96" t="s">
        <v>349</v>
      </c>
      <c r="J36" s="261">
        <v>14</v>
      </c>
      <c r="K36" s="693">
        <f t="shared" si="1"/>
        <v>3.5</v>
      </c>
    </row>
    <row r="37" spans="1:11" s="56" customFormat="1" ht="20.100000000000001" customHeight="1">
      <c r="A37" s="899"/>
      <c r="B37" s="80"/>
      <c r="C37" s="81" t="s">
        <v>644</v>
      </c>
      <c r="D37" s="92" t="s">
        <v>640</v>
      </c>
      <c r="E37" s="93"/>
      <c r="F37" s="71"/>
      <c r="G37" s="71" t="s">
        <v>338</v>
      </c>
      <c r="H37" s="93"/>
      <c r="I37" s="96" t="s">
        <v>349</v>
      </c>
      <c r="J37" s="261">
        <v>16</v>
      </c>
      <c r="K37" s="693">
        <f t="shared" si="1"/>
        <v>4</v>
      </c>
    </row>
    <row r="38" spans="1:11" s="56" customFormat="1" ht="20.100000000000001" customHeight="1">
      <c r="A38" s="899"/>
      <c r="B38" s="86"/>
      <c r="C38" s="87"/>
      <c r="D38" s="88"/>
      <c r="E38" s="88"/>
      <c r="F38" s="89">
        <v>3</v>
      </c>
      <c r="G38" s="89">
        <v>6</v>
      </c>
      <c r="H38" s="89"/>
      <c r="I38" s="89"/>
      <c r="J38" s="689">
        <f>SUM(J29:J37)</f>
        <v>195</v>
      </c>
      <c r="K38" s="690">
        <f>SUM(K29:K37)</f>
        <v>68.75</v>
      </c>
    </row>
    <row r="39" spans="1:11" s="97" customFormat="1" ht="20.100000000000001" customHeight="1">
      <c r="A39" s="899"/>
      <c r="B39" s="76">
        <v>97</v>
      </c>
      <c r="C39" s="77" t="s">
        <v>131</v>
      </c>
      <c r="D39" s="77" t="s">
        <v>132</v>
      </c>
      <c r="E39" s="78"/>
      <c r="F39" s="78"/>
      <c r="G39" s="78"/>
      <c r="H39" s="78"/>
      <c r="I39" s="78"/>
      <c r="J39" s="78"/>
      <c r="K39" s="79"/>
    </row>
    <row r="40" spans="1:11" s="97" customFormat="1" ht="20.100000000000001" customHeight="1">
      <c r="A40" s="899"/>
      <c r="B40" s="80"/>
      <c r="C40" s="81" t="s">
        <v>2488</v>
      </c>
      <c r="D40" s="92" t="s">
        <v>2489</v>
      </c>
      <c r="E40" s="93"/>
      <c r="F40" s="71" t="s">
        <v>338</v>
      </c>
      <c r="G40" s="71"/>
      <c r="H40" s="93"/>
      <c r="I40" s="96" t="s">
        <v>356</v>
      </c>
      <c r="J40" s="261">
        <v>14</v>
      </c>
      <c r="K40" s="693"/>
    </row>
    <row r="41" spans="1:11" s="56" customFormat="1" ht="20.100000000000001" customHeight="1">
      <c r="A41" s="899"/>
      <c r="B41" s="86"/>
      <c r="C41" s="87"/>
      <c r="D41" s="88"/>
      <c r="E41" s="88"/>
      <c r="F41" s="89">
        <v>1</v>
      </c>
      <c r="G41" s="89"/>
      <c r="H41" s="89"/>
      <c r="I41" s="89"/>
      <c r="J41" s="689">
        <f>SUM(J40)</f>
        <v>14</v>
      </c>
      <c r="K41" s="690"/>
    </row>
    <row r="42" spans="1:11" s="97" customFormat="1" ht="20.100000000000001" customHeight="1">
      <c r="A42" s="899"/>
      <c r="B42" s="76">
        <v>98</v>
      </c>
      <c r="C42" s="77" t="s">
        <v>2629</v>
      </c>
      <c r="D42" s="78"/>
      <c r="E42" s="78"/>
      <c r="F42" s="78"/>
      <c r="G42" s="78"/>
      <c r="H42" s="78"/>
      <c r="I42" s="78"/>
      <c r="J42" s="691"/>
      <c r="K42" s="692"/>
    </row>
    <row r="43" spans="1:11" s="56" customFormat="1" ht="20.100000000000001" customHeight="1">
      <c r="A43" s="899"/>
      <c r="B43" s="80"/>
      <c r="C43" s="81" t="s">
        <v>645</v>
      </c>
      <c r="D43" s="93" t="s">
        <v>646</v>
      </c>
      <c r="E43" s="93"/>
      <c r="F43" s="71" t="s">
        <v>338</v>
      </c>
      <c r="G43" s="93"/>
      <c r="H43" s="93"/>
      <c r="I43" s="96" t="s">
        <v>356</v>
      </c>
      <c r="J43" s="261">
        <v>46</v>
      </c>
      <c r="K43" s="693">
        <f>J43*50%</f>
        <v>23</v>
      </c>
    </row>
    <row r="44" spans="1:11" s="56" customFormat="1" ht="20.100000000000001" customHeight="1">
      <c r="A44" s="899"/>
      <c r="B44" s="86"/>
      <c r="C44" s="87"/>
      <c r="D44" s="88"/>
      <c r="E44" s="88"/>
      <c r="F44" s="89">
        <v>1</v>
      </c>
      <c r="G44" s="89">
        <v>0</v>
      </c>
      <c r="H44" s="89"/>
      <c r="I44" s="89"/>
      <c r="J44" s="689">
        <v>46</v>
      </c>
      <c r="K44" s="690">
        <v>23</v>
      </c>
    </row>
    <row r="45" spans="1:11" s="97" customFormat="1" ht="20.100000000000001" customHeight="1">
      <c r="A45" s="899"/>
      <c r="B45" s="80">
        <v>99</v>
      </c>
      <c r="C45" s="98" t="s">
        <v>133</v>
      </c>
      <c r="D45" s="93" t="s">
        <v>647</v>
      </c>
      <c r="E45" s="93"/>
      <c r="F45" s="71"/>
      <c r="G45" s="93"/>
      <c r="H45" s="93"/>
      <c r="I45" s="96"/>
      <c r="J45" s="261"/>
      <c r="K45" s="693"/>
    </row>
    <row r="46" spans="1:11" s="97" customFormat="1" ht="20.100000000000001" customHeight="1">
      <c r="A46" s="899"/>
      <c r="B46" s="80"/>
      <c r="C46" s="81" t="s">
        <v>648</v>
      </c>
      <c r="D46" s="93" t="s">
        <v>649</v>
      </c>
      <c r="E46" s="93"/>
      <c r="F46" s="71" t="s">
        <v>338</v>
      </c>
      <c r="G46" s="93"/>
      <c r="H46" s="93"/>
      <c r="I46" s="96" t="s">
        <v>356</v>
      </c>
      <c r="J46" s="261">
        <v>94</v>
      </c>
      <c r="K46" s="693">
        <f>J46*50%</f>
        <v>47</v>
      </c>
    </row>
    <row r="47" spans="1:11" s="97" customFormat="1" ht="20.100000000000001" customHeight="1">
      <c r="A47" s="899"/>
      <c r="B47" s="86"/>
      <c r="C47" s="87"/>
      <c r="D47" s="88"/>
      <c r="E47" s="88"/>
      <c r="F47" s="89">
        <v>1</v>
      </c>
      <c r="G47" s="89">
        <v>0</v>
      </c>
      <c r="H47" s="89"/>
      <c r="I47" s="89"/>
      <c r="J47" s="689">
        <v>94</v>
      </c>
      <c r="K47" s="690">
        <v>47</v>
      </c>
    </row>
    <row r="48" spans="1:11" s="97" customFormat="1" ht="20.100000000000001" customHeight="1">
      <c r="A48" s="900"/>
      <c r="B48" s="76">
        <v>100</v>
      </c>
      <c r="C48" s="77" t="s">
        <v>2490</v>
      </c>
      <c r="D48" s="78" t="s">
        <v>135</v>
      </c>
      <c r="E48" s="78"/>
      <c r="F48" s="78"/>
      <c r="G48" s="78"/>
      <c r="H48" s="78"/>
      <c r="I48" s="78"/>
      <c r="J48" s="691"/>
      <c r="K48" s="692"/>
    </row>
    <row r="49" spans="1:11" s="97" customFormat="1" ht="20.100000000000001" customHeight="1">
      <c r="A49" s="900"/>
      <c r="B49" s="80"/>
      <c r="C49" s="81" t="s">
        <v>876</v>
      </c>
      <c r="D49" s="93" t="s">
        <v>2491</v>
      </c>
      <c r="E49" s="93"/>
      <c r="F49" s="71" t="s">
        <v>338</v>
      </c>
      <c r="G49" s="93"/>
      <c r="H49" s="93"/>
      <c r="I49" s="96" t="s">
        <v>356</v>
      </c>
      <c r="J49" s="261">
        <v>16</v>
      </c>
      <c r="K49" s="693">
        <v>8</v>
      </c>
    </row>
    <row r="50" spans="1:11" s="97" customFormat="1" ht="20.100000000000001" customHeight="1">
      <c r="A50" s="900"/>
      <c r="B50" s="86"/>
      <c r="C50" s="87"/>
      <c r="D50" s="88"/>
      <c r="E50" s="88"/>
      <c r="F50" s="89">
        <v>1</v>
      </c>
      <c r="G50" s="89"/>
      <c r="H50" s="89"/>
      <c r="I50" s="89"/>
      <c r="J50" s="689">
        <f>SUM(J49)</f>
        <v>16</v>
      </c>
      <c r="K50" s="690">
        <f>SUM(K49)</f>
        <v>8</v>
      </c>
    </row>
    <row r="51" spans="1:11" s="56" customFormat="1" ht="20.100000000000001" customHeight="1" thickBot="1">
      <c r="A51" s="902"/>
      <c r="B51" s="94"/>
      <c r="C51" s="894" t="s">
        <v>273</v>
      </c>
      <c r="D51" s="895"/>
      <c r="E51" s="95"/>
      <c r="F51" s="94">
        <f>F50+F47+F44+F41+F38</f>
        <v>7</v>
      </c>
      <c r="G51" s="94">
        <f t="shared" ref="G51:K51" si="2">G50+G47+G44+G41+G38</f>
        <v>6</v>
      </c>
      <c r="H51" s="94"/>
      <c r="I51" s="94"/>
      <c r="J51" s="94">
        <f t="shared" si="2"/>
        <v>365</v>
      </c>
      <c r="K51" s="94">
        <f t="shared" si="2"/>
        <v>146.75</v>
      </c>
    </row>
    <row r="52" spans="1:11" s="56" customFormat="1" ht="20.100000000000001" customHeight="1">
      <c r="A52" s="883" t="s">
        <v>650</v>
      </c>
      <c r="B52" s="76">
        <v>101</v>
      </c>
      <c r="C52" s="77" t="s">
        <v>2637</v>
      </c>
      <c r="D52" s="78"/>
      <c r="E52" s="78"/>
      <c r="F52" s="78"/>
      <c r="G52" s="78"/>
      <c r="H52" s="78"/>
      <c r="I52" s="78"/>
      <c r="J52" s="691"/>
      <c r="K52" s="692"/>
    </row>
    <row r="53" spans="1:11" s="56" customFormat="1" ht="20.100000000000001" customHeight="1">
      <c r="A53" s="883"/>
      <c r="B53" s="80"/>
      <c r="C53" s="81" t="s">
        <v>651</v>
      </c>
      <c r="D53" s="93" t="s">
        <v>652</v>
      </c>
      <c r="E53" s="93"/>
      <c r="F53" s="71" t="s">
        <v>338</v>
      </c>
      <c r="G53" s="93"/>
      <c r="H53" s="93"/>
      <c r="I53" s="96" t="s">
        <v>349</v>
      </c>
      <c r="J53" s="261">
        <v>80</v>
      </c>
      <c r="K53" s="693">
        <f>J53*25%</f>
        <v>20</v>
      </c>
    </row>
    <row r="54" spans="1:11" s="56" customFormat="1" ht="20.100000000000001" customHeight="1">
      <c r="A54" s="883"/>
      <c r="B54" s="80"/>
      <c r="C54" s="81" t="s">
        <v>638</v>
      </c>
      <c r="D54" s="93" t="s">
        <v>653</v>
      </c>
      <c r="E54" s="93"/>
      <c r="F54" s="71"/>
      <c r="G54" s="71" t="s">
        <v>338</v>
      </c>
      <c r="H54" s="93"/>
      <c r="I54" s="96" t="s">
        <v>349</v>
      </c>
      <c r="J54" s="261">
        <v>25</v>
      </c>
      <c r="K54" s="693">
        <f t="shared" ref="K54" si="3">J54*25%</f>
        <v>6.25</v>
      </c>
    </row>
    <row r="55" spans="1:11" s="56" customFormat="1" ht="20.100000000000001" customHeight="1">
      <c r="A55" s="883"/>
      <c r="B55" s="80"/>
      <c r="C55" s="81" t="s">
        <v>654</v>
      </c>
      <c r="D55" s="93" t="s">
        <v>653</v>
      </c>
      <c r="E55" s="93"/>
      <c r="F55" s="71"/>
      <c r="G55" s="71" t="s">
        <v>338</v>
      </c>
      <c r="H55" s="93"/>
      <c r="I55" s="96" t="s">
        <v>349</v>
      </c>
      <c r="J55" s="261">
        <v>24</v>
      </c>
      <c r="K55" s="693">
        <f>J55*25%</f>
        <v>6</v>
      </c>
    </row>
    <row r="56" spans="1:11" s="56" customFormat="1" ht="20.100000000000001" customHeight="1">
      <c r="A56" s="883"/>
      <c r="B56" s="86"/>
      <c r="C56" s="87"/>
      <c r="D56" s="88"/>
      <c r="E56" s="88"/>
      <c r="F56" s="89">
        <v>1</v>
      </c>
      <c r="G56" s="89">
        <v>2</v>
      </c>
      <c r="H56" s="89"/>
      <c r="I56" s="89"/>
      <c r="J56" s="89">
        <f>SUM(J53:J55)</f>
        <v>129</v>
      </c>
      <c r="K56" s="90">
        <f>SUM(K53:K55)</f>
        <v>32.25</v>
      </c>
    </row>
    <row r="57" spans="1:11" s="56" customFormat="1" ht="20.100000000000001" customHeight="1">
      <c r="A57" s="883"/>
      <c r="B57" s="76">
        <v>102</v>
      </c>
      <c r="C57" s="77" t="s">
        <v>2638</v>
      </c>
      <c r="D57" s="78"/>
      <c r="E57" s="78"/>
      <c r="F57" s="78"/>
      <c r="G57" s="78"/>
      <c r="H57" s="78"/>
      <c r="I57" s="78"/>
      <c r="J57" s="78"/>
      <c r="K57" s="79"/>
    </row>
    <row r="58" spans="1:11" s="56" customFormat="1" ht="20.100000000000001" customHeight="1">
      <c r="A58" s="883"/>
      <c r="B58" s="80"/>
      <c r="C58" s="81" t="s">
        <v>655</v>
      </c>
      <c r="D58" s="99" t="s">
        <v>656</v>
      </c>
      <c r="E58" s="93"/>
      <c r="F58" s="71" t="s">
        <v>338</v>
      </c>
      <c r="G58" s="93"/>
      <c r="H58" s="93"/>
      <c r="I58" s="96" t="s">
        <v>657</v>
      </c>
      <c r="J58" s="261">
        <v>84</v>
      </c>
      <c r="K58" s="693">
        <f>J58*75%</f>
        <v>63</v>
      </c>
    </row>
    <row r="59" spans="1:11" s="56" customFormat="1" ht="20.100000000000001" customHeight="1">
      <c r="A59" s="883"/>
      <c r="B59" s="86"/>
      <c r="C59" s="87"/>
      <c r="D59" s="88"/>
      <c r="E59" s="88"/>
      <c r="F59" s="89">
        <v>1</v>
      </c>
      <c r="G59" s="89">
        <v>0</v>
      </c>
      <c r="H59" s="89"/>
      <c r="I59" s="89"/>
      <c r="J59" s="689">
        <v>84</v>
      </c>
      <c r="K59" s="690">
        <v>63</v>
      </c>
    </row>
    <row r="60" spans="1:11" s="56" customFormat="1" ht="20.100000000000001" customHeight="1">
      <c r="A60" s="883"/>
      <c r="B60" s="76">
        <v>103</v>
      </c>
      <c r="C60" s="77" t="s">
        <v>2639</v>
      </c>
      <c r="D60" s="78"/>
      <c r="E60" s="78"/>
      <c r="F60" s="78"/>
      <c r="G60" s="78"/>
      <c r="H60" s="78"/>
      <c r="I60" s="78"/>
      <c r="J60" s="691"/>
      <c r="K60" s="692"/>
    </row>
    <row r="61" spans="1:11" s="56" customFormat="1" ht="20.100000000000001" customHeight="1">
      <c r="A61" s="883"/>
      <c r="B61" s="80"/>
      <c r="C61" s="81" t="s">
        <v>610</v>
      </c>
      <c r="D61" s="99" t="s">
        <v>658</v>
      </c>
      <c r="E61" s="93"/>
      <c r="F61" s="71" t="s">
        <v>338</v>
      </c>
      <c r="G61" s="93"/>
      <c r="H61" s="93"/>
      <c r="I61" s="96" t="s">
        <v>356</v>
      </c>
      <c r="J61" s="261">
        <v>18</v>
      </c>
      <c r="K61" s="693">
        <f>J61*50%</f>
        <v>9</v>
      </c>
    </row>
    <row r="62" spans="1:11" s="56" customFormat="1" ht="20.100000000000001" customHeight="1">
      <c r="A62" s="883"/>
      <c r="B62" s="86"/>
      <c r="C62" s="87"/>
      <c r="D62" s="88"/>
      <c r="E62" s="88"/>
      <c r="F62" s="89">
        <v>1</v>
      </c>
      <c r="G62" s="89">
        <v>0</v>
      </c>
      <c r="H62" s="89"/>
      <c r="I62" s="89"/>
      <c r="J62" s="689">
        <v>18</v>
      </c>
      <c r="K62" s="690">
        <v>9</v>
      </c>
    </row>
    <row r="63" spans="1:11" s="56" customFormat="1" ht="20.100000000000001" customHeight="1">
      <c r="A63" s="883"/>
      <c r="B63" s="76">
        <v>104</v>
      </c>
      <c r="C63" s="77" t="s">
        <v>2640</v>
      </c>
      <c r="D63" s="78"/>
      <c r="E63" s="78"/>
      <c r="F63" s="78"/>
      <c r="G63" s="78"/>
      <c r="H63" s="78"/>
      <c r="I63" s="78"/>
      <c r="J63" s="691"/>
      <c r="K63" s="692"/>
    </row>
    <row r="64" spans="1:11" s="56" customFormat="1" ht="20.100000000000001" customHeight="1">
      <c r="A64" s="883"/>
      <c r="B64" s="80"/>
      <c r="C64" s="81" t="s">
        <v>659</v>
      </c>
      <c r="D64" s="100" t="s">
        <v>660</v>
      </c>
      <c r="E64" s="101"/>
      <c r="F64" s="71"/>
      <c r="G64" s="71" t="s">
        <v>338</v>
      </c>
      <c r="H64" s="101"/>
      <c r="I64" s="83" t="s">
        <v>349</v>
      </c>
      <c r="J64" s="696">
        <v>13</v>
      </c>
      <c r="K64" s="697">
        <f>J64*25%</f>
        <v>3.25</v>
      </c>
    </row>
    <row r="65" spans="1:11" s="56" customFormat="1" ht="20.100000000000001" customHeight="1">
      <c r="A65" s="883"/>
      <c r="B65" s="86"/>
      <c r="C65" s="87"/>
      <c r="D65" s="88"/>
      <c r="E65" s="88"/>
      <c r="F65" s="89"/>
      <c r="G65" s="89">
        <v>1</v>
      </c>
      <c r="H65" s="89"/>
      <c r="I65" s="89"/>
      <c r="J65" s="689">
        <v>13</v>
      </c>
      <c r="K65" s="690">
        <v>3</v>
      </c>
    </row>
    <row r="66" spans="1:11" s="56" customFormat="1" ht="20.100000000000001" customHeight="1">
      <c r="A66" s="883"/>
      <c r="B66" s="76">
        <v>105</v>
      </c>
      <c r="C66" s="77" t="s">
        <v>2641</v>
      </c>
      <c r="D66" s="78"/>
      <c r="E66" s="78"/>
      <c r="F66" s="78"/>
      <c r="G66" s="78"/>
      <c r="H66" s="78"/>
      <c r="I66" s="78"/>
      <c r="J66" s="691"/>
      <c r="K66" s="692"/>
    </row>
    <row r="67" spans="1:11" s="56" customFormat="1" ht="20.100000000000001" customHeight="1">
      <c r="A67" s="883"/>
      <c r="B67" s="80"/>
      <c r="C67" s="81" t="s">
        <v>516</v>
      </c>
      <c r="D67" s="82" t="s">
        <v>661</v>
      </c>
      <c r="E67" s="93"/>
      <c r="F67" s="93"/>
      <c r="G67" s="71" t="s">
        <v>338</v>
      </c>
      <c r="H67" s="93"/>
      <c r="I67" s="83" t="s">
        <v>349</v>
      </c>
      <c r="J67" s="696">
        <v>14</v>
      </c>
      <c r="K67" s="697">
        <f>J67*25%</f>
        <v>3.5</v>
      </c>
    </row>
    <row r="68" spans="1:11" s="56" customFormat="1" ht="20.100000000000001" customHeight="1">
      <c r="A68" s="883"/>
      <c r="B68" s="80"/>
      <c r="C68" s="81" t="s">
        <v>494</v>
      </c>
      <c r="D68" s="82" t="s">
        <v>661</v>
      </c>
      <c r="E68" s="93"/>
      <c r="F68" s="93"/>
      <c r="G68" s="71" t="s">
        <v>338</v>
      </c>
      <c r="H68" s="93"/>
      <c r="I68" s="83" t="s">
        <v>349</v>
      </c>
      <c r="J68" s="696">
        <v>16</v>
      </c>
      <c r="K68" s="697">
        <f>J68*25%</f>
        <v>4</v>
      </c>
    </row>
    <row r="69" spans="1:11" s="56" customFormat="1" ht="20.100000000000001" customHeight="1">
      <c r="A69" s="883"/>
      <c r="B69" s="80"/>
      <c r="C69" s="81" t="s">
        <v>662</v>
      </c>
      <c r="D69" s="82" t="s">
        <v>661</v>
      </c>
      <c r="E69" s="93"/>
      <c r="F69" s="93"/>
      <c r="G69" s="71" t="s">
        <v>338</v>
      </c>
      <c r="H69" s="93"/>
      <c r="I69" s="83" t="s">
        <v>349</v>
      </c>
      <c r="J69" s="696">
        <v>17</v>
      </c>
      <c r="K69" s="697">
        <f>J69*25%</f>
        <v>4.25</v>
      </c>
    </row>
    <row r="70" spans="1:11" s="56" customFormat="1" ht="20.100000000000001" customHeight="1">
      <c r="A70" s="883"/>
      <c r="B70" s="80"/>
      <c r="C70" s="81" t="s">
        <v>663</v>
      </c>
      <c r="D70" s="82" t="s">
        <v>661</v>
      </c>
      <c r="E70" s="93"/>
      <c r="F70" s="93"/>
      <c r="G70" s="71" t="s">
        <v>338</v>
      </c>
      <c r="H70" s="93"/>
      <c r="I70" s="83" t="s">
        <v>349</v>
      </c>
      <c r="J70" s="696">
        <v>20</v>
      </c>
      <c r="K70" s="697">
        <f>J70*25%</f>
        <v>5</v>
      </c>
    </row>
    <row r="71" spans="1:11" s="56" customFormat="1" ht="20.100000000000001" customHeight="1">
      <c r="A71" s="883"/>
      <c r="B71" s="86"/>
      <c r="C71" s="87"/>
      <c r="D71" s="88"/>
      <c r="E71" s="88"/>
      <c r="F71" s="89">
        <v>0</v>
      </c>
      <c r="G71" s="89">
        <v>4</v>
      </c>
      <c r="H71" s="89"/>
      <c r="I71" s="89"/>
      <c r="J71" s="689">
        <f>SUM(J67:J70)</f>
        <v>67</v>
      </c>
      <c r="K71" s="690">
        <f>SUM(K67:K70)</f>
        <v>16.75</v>
      </c>
    </row>
    <row r="72" spans="1:11" s="56" customFormat="1" ht="20.100000000000001" customHeight="1" thickBot="1">
      <c r="A72" s="883"/>
      <c r="B72" s="114"/>
      <c r="C72" s="896" t="s">
        <v>273</v>
      </c>
      <c r="D72" s="897"/>
      <c r="E72" s="115"/>
      <c r="F72" s="114">
        <f>F71+F65+F62+F59+F56</f>
        <v>3</v>
      </c>
      <c r="G72" s="114">
        <f t="shared" ref="G72:K72" si="4">G71+G65+G62+G59+G56</f>
        <v>7</v>
      </c>
      <c r="H72" s="114"/>
      <c r="I72" s="114"/>
      <c r="J72" s="114">
        <f t="shared" si="4"/>
        <v>311</v>
      </c>
      <c r="K72" s="114">
        <f t="shared" si="4"/>
        <v>124</v>
      </c>
    </row>
    <row r="73" spans="1:11" s="56" customFormat="1" ht="20.100000000000001" customHeight="1">
      <c r="A73" s="892" t="s">
        <v>664</v>
      </c>
      <c r="B73" s="483">
        <v>106</v>
      </c>
      <c r="C73" s="686" t="s">
        <v>139</v>
      </c>
      <c r="D73" s="687"/>
      <c r="E73" s="687"/>
      <c r="F73" s="687"/>
      <c r="G73" s="687"/>
      <c r="H73" s="687"/>
      <c r="I73" s="687"/>
      <c r="J73" s="687"/>
      <c r="K73" s="688"/>
    </row>
    <row r="74" spans="1:11" s="56" customFormat="1" ht="20.100000000000001" customHeight="1">
      <c r="A74" s="883"/>
      <c r="B74" s="23"/>
      <c r="C74" s="81" t="s">
        <v>655</v>
      </c>
      <c r="D74" s="82" t="s">
        <v>665</v>
      </c>
      <c r="E74" s="93"/>
      <c r="F74" s="71" t="s">
        <v>338</v>
      </c>
      <c r="G74" s="93"/>
      <c r="H74" s="93"/>
      <c r="I74" s="83" t="s">
        <v>356</v>
      </c>
      <c r="J74" s="696">
        <v>80</v>
      </c>
      <c r="K74" s="697">
        <f>J74*50%</f>
        <v>40</v>
      </c>
    </row>
    <row r="75" spans="1:11" s="56" customFormat="1" ht="20.100000000000001" customHeight="1">
      <c r="A75" s="883"/>
      <c r="B75" s="23"/>
      <c r="C75" s="81" t="s">
        <v>666</v>
      </c>
      <c r="D75" s="82" t="s">
        <v>667</v>
      </c>
      <c r="E75" s="93"/>
      <c r="F75" s="93"/>
      <c r="G75" s="71" t="s">
        <v>338</v>
      </c>
      <c r="H75" s="93"/>
      <c r="I75" s="85" t="s">
        <v>349</v>
      </c>
      <c r="J75" s="698">
        <v>14</v>
      </c>
      <c r="K75" s="699">
        <f>J75*25%</f>
        <v>3.5</v>
      </c>
    </row>
    <row r="76" spans="1:11" s="56" customFormat="1" ht="20.100000000000001" customHeight="1">
      <c r="A76" s="883"/>
      <c r="B76" s="23"/>
      <c r="C76" s="81" t="s">
        <v>668</v>
      </c>
      <c r="D76" s="82" t="s">
        <v>667</v>
      </c>
      <c r="E76" s="93"/>
      <c r="F76" s="93"/>
      <c r="G76" s="71" t="s">
        <v>338</v>
      </c>
      <c r="H76" s="93"/>
      <c r="I76" s="85" t="s">
        <v>349</v>
      </c>
      <c r="J76" s="698">
        <v>16</v>
      </c>
      <c r="K76" s="699">
        <f>J76*25%</f>
        <v>4</v>
      </c>
    </row>
    <row r="77" spans="1:11" s="56" customFormat="1" ht="20.100000000000001" customHeight="1">
      <c r="A77" s="883"/>
      <c r="B77" s="86"/>
      <c r="C77" s="87"/>
      <c r="D77" s="88"/>
      <c r="E77" s="88"/>
      <c r="F77" s="89">
        <v>1</v>
      </c>
      <c r="G77" s="89">
        <v>2</v>
      </c>
      <c r="H77" s="89"/>
      <c r="I77" s="89"/>
      <c r="J77" s="689">
        <f>SUM(J74:J76)</f>
        <v>110</v>
      </c>
      <c r="K77" s="690">
        <f>SUM(K74:K76)</f>
        <v>47.5</v>
      </c>
    </row>
    <row r="78" spans="1:11" s="56" customFormat="1" ht="20.100000000000001" customHeight="1">
      <c r="A78" s="883"/>
      <c r="B78" s="76">
        <v>107</v>
      </c>
      <c r="C78" s="77" t="s">
        <v>2642</v>
      </c>
      <c r="D78" s="78"/>
      <c r="E78" s="78"/>
      <c r="F78" s="78"/>
      <c r="G78" s="78"/>
      <c r="H78" s="78"/>
      <c r="I78" s="78"/>
      <c r="J78" s="691"/>
      <c r="K78" s="692"/>
    </row>
    <row r="79" spans="1:11" s="56" customFormat="1" ht="20.100000000000001" customHeight="1">
      <c r="A79" s="883"/>
      <c r="B79" s="102"/>
      <c r="C79" s="81" t="s">
        <v>669</v>
      </c>
      <c r="D79" s="82" t="s">
        <v>670</v>
      </c>
      <c r="E79" s="93"/>
      <c r="F79" s="71" t="s">
        <v>338</v>
      </c>
      <c r="G79" s="93"/>
      <c r="H79" s="93"/>
      <c r="I79" s="83" t="s">
        <v>356</v>
      </c>
      <c r="J79" s="696">
        <v>10</v>
      </c>
      <c r="K79" s="697">
        <f>J79*50%</f>
        <v>5</v>
      </c>
    </row>
    <row r="80" spans="1:11" s="56" customFormat="1" ht="20.100000000000001" customHeight="1">
      <c r="A80" s="883"/>
      <c r="B80" s="86"/>
      <c r="C80" s="87"/>
      <c r="D80" s="88"/>
      <c r="E80" s="88"/>
      <c r="F80" s="89">
        <v>1</v>
      </c>
      <c r="G80" s="89">
        <v>0</v>
      </c>
      <c r="H80" s="89"/>
      <c r="I80" s="89"/>
      <c r="J80" s="689">
        <v>10</v>
      </c>
      <c r="K80" s="690">
        <v>5</v>
      </c>
    </row>
    <row r="81" spans="1:11" s="56" customFormat="1" ht="20.100000000000001" customHeight="1">
      <c r="A81" s="883"/>
      <c r="B81" s="76">
        <v>108</v>
      </c>
      <c r="C81" s="77" t="s">
        <v>140</v>
      </c>
      <c r="D81" s="78"/>
      <c r="E81" s="78"/>
      <c r="F81" s="78"/>
      <c r="G81" s="78"/>
      <c r="H81" s="78"/>
      <c r="I81" s="78"/>
      <c r="J81" s="691"/>
      <c r="K81" s="692"/>
    </row>
    <row r="82" spans="1:11" s="56" customFormat="1" ht="20.100000000000001" customHeight="1">
      <c r="A82" s="883"/>
      <c r="B82" s="23"/>
      <c r="C82" s="81" t="s">
        <v>671</v>
      </c>
      <c r="D82" s="82" t="s">
        <v>672</v>
      </c>
      <c r="E82" s="93"/>
      <c r="F82" s="71" t="s">
        <v>338</v>
      </c>
      <c r="G82" s="93"/>
      <c r="H82" s="93"/>
      <c r="I82" s="83" t="s">
        <v>349</v>
      </c>
      <c r="J82" s="696">
        <v>26</v>
      </c>
      <c r="K82" s="697">
        <f>J82*25%</f>
        <v>6.5</v>
      </c>
    </row>
    <row r="83" spans="1:11" s="56" customFormat="1" ht="20.100000000000001" customHeight="1">
      <c r="A83" s="883"/>
      <c r="B83" s="23"/>
      <c r="C83" s="81" t="s">
        <v>470</v>
      </c>
      <c r="D83" s="82" t="s">
        <v>673</v>
      </c>
      <c r="E83" s="93"/>
      <c r="F83" s="93"/>
      <c r="G83" s="71" t="s">
        <v>338</v>
      </c>
      <c r="H83" s="93"/>
      <c r="I83" s="85" t="s">
        <v>674</v>
      </c>
      <c r="J83" s="698">
        <v>16</v>
      </c>
      <c r="K83" s="699">
        <f>J83*25%</f>
        <v>4</v>
      </c>
    </row>
    <row r="84" spans="1:11" s="56" customFormat="1" ht="20.100000000000001" customHeight="1">
      <c r="A84" s="883"/>
      <c r="B84" s="23"/>
      <c r="C84" s="81" t="s">
        <v>378</v>
      </c>
      <c r="D84" s="82" t="s">
        <v>675</v>
      </c>
      <c r="E84" s="93"/>
      <c r="F84" s="93"/>
      <c r="G84" s="71" t="s">
        <v>338</v>
      </c>
      <c r="H84" s="93"/>
      <c r="I84" s="85" t="s">
        <v>674</v>
      </c>
      <c r="J84" s="698">
        <v>15</v>
      </c>
      <c r="K84" s="699">
        <f>J84*25%</f>
        <v>3.75</v>
      </c>
    </row>
    <row r="85" spans="1:11" s="56" customFormat="1" ht="20.100000000000001" customHeight="1">
      <c r="A85" s="883"/>
      <c r="B85" s="86"/>
      <c r="C85" s="87"/>
      <c r="D85" s="88"/>
      <c r="E85" s="88"/>
      <c r="F85" s="89">
        <v>1</v>
      </c>
      <c r="G85" s="89">
        <v>2</v>
      </c>
      <c r="H85" s="89"/>
      <c r="I85" s="89"/>
      <c r="J85" s="689">
        <f>SUM(J82:J84)</f>
        <v>57</v>
      </c>
      <c r="K85" s="690">
        <f>SUM(K82:K84)</f>
        <v>14.25</v>
      </c>
    </row>
    <row r="86" spans="1:11" s="56" customFormat="1" ht="20.100000000000001" customHeight="1">
      <c r="A86" s="883"/>
      <c r="B86" s="76">
        <v>109</v>
      </c>
      <c r="C86" s="77" t="s">
        <v>2643</v>
      </c>
      <c r="D86" s="78"/>
      <c r="E86" s="78"/>
      <c r="F86" s="78"/>
      <c r="G86" s="78"/>
      <c r="H86" s="78"/>
      <c r="I86" s="78"/>
      <c r="J86" s="691"/>
      <c r="K86" s="692"/>
    </row>
    <row r="87" spans="1:11" s="56" customFormat="1" ht="20.100000000000001" customHeight="1">
      <c r="A87" s="883"/>
      <c r="B87" s="102"/>
      <c r="C87" s="81" t="s">
        <v>676</v>
      </c>
      <c r="D87" s="82" t="s">
        <v>677</v>
      </c>
      <c r="E87" s="93"/>
      <c r="F87" s="71" t="s">
        <v>338</v>
      </c>
      <c r="G87" s="93"/>
      <c r="H87" s="93"/>
      <c r="I87" s="83" t="s">
        <v>356</v>
      </c>
      <c r="J87" s="696">
        <v>7</v>
      </c>
      <c r="K87" s="697">
        <f>J87*50%</f>
        <v>3.5</v>
      </c>
    </row>
    <row r="88" spans="1:11" s="56" customFormat="1" ht="20.100000000000001" customHeight="1">
      <c r="A88" s="883"/>
      <c r="B88" s="86"/>
      <c r="C88" s="87"/>
      <c r="D88" s="88"/>
      <c r="E88" s="88"/>
      <c r="F88" s="89">
        <v>1</v>
      </c>
      <c r="G88" s="89">
        <v>0</v>
      </c>
      <c r="H88" s="89"/>
      <c r="I88" s="89"/>
      <c r="J88" s="689">
        <v>7</v>
      </c>
      <c r="K88" s="690">
        <v>4</v>
      </c>
    </row>
    <row r="89" spans="1:11" s="56" customFormat="1" ht="20.100000000000001" customHeight="1">
      <c r="A89" s="883"/>
      <c r="B89" s="76">
        <v>110</v>
      </c>
      <c r="C89" s="77" t="s">
        <v>2644</v>
      </c>
      <c r="D89" s="78"/>
      <c r="E89" s="78"/>
      <c r="F89" s="78"/>
      <c r="G89" s="78"/>
      <c r="H89" s="78"/>
      <c r="I89" s="78"/>
      <c r="J89" s="691"/>
      <c r="K89" s="692"/>
    </row>
    <row r="90" spans="1:11" s="56" customFormat="1" ht="20.100000000000001" customHeight="1">
      <c r="A90" s="883"/>
      <c r="B90" s="23"/>
      <c r="C90" s="81" t="s">
        <v>671</v>
      </c>
      <c r="D90" s="82" t="s">
        <v>678</v>
      </c>
      <c r="E90" s="93"/>
      <c r="F90" s="71" t="s">
        <v>338</v>
      </c>
      <c r="G90" s="93"/>
      <c r="H90" s="93"/>
      <c r="I90" s="83" t="s">
        <v>356</v>
      </c>
      <c r="J90" s="696">
        <v>10</v>
      </c>
      <c r="K90" s="697">
        <f>J90*50%</f>
        <v>5</v>
      </c>
    </row>
    <row r="91" spans="1:11" s="56" customFormat="1" ht="20.100000000000001" customHeight="1">
      <c r="A91" s="883"/>
      <c r="B91" s="80"/>
      <c r="C91" s="81" t="s">
        <v>610</v>
      </c>
      <c r="D91" s="82" t="s">
        <v>678</v>
      </c>
      <c r="E91" s="93"/>
      <c r="F91" s="71" t="s">
        <v>338</v>
      </c>
      <c r="G91" s="93"/>
      <c r="H91" s="93"/>
      <c r="I91" s="83" t="s">
        <v>349</v>
      </c>
      <c r="J91" s="696">
        <v>62</v>
      </c>
      <c r="K91" s="697">
        <f t="shared" ref="K91:K96" si="5">J91*25%</f>
        <v>15.5</v>
      </c>
    </row>
    <row r="92" spans="1:11" s="56" customFormat="1" ht="20.100000000000001" customHeight="1">
      <c r="A92" s="883"/>
      <c r="B92" s="80"/>
      <c r="C92" s="81" t="s">
        <v>679</v>
      </c>
      <c r="D92" s="82" t="s">
        <v>680</v>
      </c>
      <c r="E92" s="93"/>
      <c r="F92" s="93"/>
      <c r="G92" s="71" t="s">
        <v>338</v>
      </c>
      <c r="H92" s="93"/>
      <c r="I92" s="83" t="s">
        <v>349</v>
      </c>
      <c r="J92" s="698">
        <v>10</v>
      </c>
      <c r="K92" s="699">
        <f t="shared" si="5"/>
        <v>2.5</v>
      </c>
    </row>
    <row r="93" spans="1:11" s="56" customFormat="1" ht="20.100000000000001" customHeight="1">
      <c r="A93" s="883"/>
      <c r="B93" s="80"/>
      <c r="C93" s="81" t="s">
        <v>659</v>
      </c>
      <c r="D93" s="82" t="s">
        <v>680</v>
      </c>
      <c r="E93" s="93"/>
      <c r="F93" s="93"/>
      <c r="G93" s="71" t="s">
        <v>338</v>
      </c>
      <c r="H93" s="93"/>
      <c r="I93" s="83" t="s">
        <v>349</v>
      </c>
      <c r="J93" s="698">
        <v>9</v>
      </c>
      <c r="K93" s="699">
        <f t="shared" si="5"/>
        <v>2.25</v>
      </c>
    </row>
    <row r="94" spans="1:11" s="56" customFormat="1" ht="20.100000000000001" customHeight="1">
      <c r="A94" s="883"/>
      <c r="B94" s="80"/>
      <c r="C94" s="81" t="s">
        <v>494</v>
      </c>
      <c r="D94" s="82" t="s">
        <v>680</v>
      </c>
      <c r="E94" s="93"/>
      <c r="F94" s="93"/>
      <c r="G94" s="71" t="s">
        <v>338</v>
      </c>
      <c r="H94" s="93"/>
      <c r="I94" s="83" t="s">
        <v>349</v>
      </c>
      <c r="J94" s="698">
        <v>11</v>
      </c>
      <c r="K94" s="699">
        <f t="shared" si="5"/>
        <v>2.75</v>
      </c>
    </row>
    <row r="95" spans="1:11" s="56" customFormat="1" ht="20.100000000000001" customHeight="1">
      <c r="A95" s="883"/>
      <c r="B95" s="80"/>
      <c r="C95" s="81" t="s">
        <v>681</v>
      </c>
      <c r="D95" s="82" t="s">
        <v>680</v>
      </c>
      <c r="E95" s="93"/>
      <c r="F95" s="93"/>
      <c r="G95" s="71" t="s">
        <v>338</v>
      </c>
      <c r="H95" s="93"/>
      <c r="I95" s="83" t="s">
        <v>349</v>
      </c>
      <c r="J95" s="698">
        <v>15</v>
      </c>
      <c r="K95" s="699">
        <f t="shared" si="5"/>
        <v>3.75</v>
      </c>
    </row>
    <row r="96" spans="1:11" s="56" customFormat="1" ht="20.100000000000001" customHeight="1">
      <c r="A96" s="883"/>
      <c r="B96" s="80"/>
      <c r="C96" s="81" t="s">
        <v>569</v>
      </c>
      <c r="D96" s="82" t="s">
        <v>680</v>
      </c>
      <c r="E96" s="93"/>
      <c r="F96" s="93"/>
      <c r="G96" s="71" t="s">
        <v>338</v>
      </c>
      <c r="H96" s="93"/>
      <c r="I96" s="83" t="s">
        <v>349</v>
      </c>
      <c r="J96" s="698">
        <v>14</v>
      </c>
      <c r="K96" s="699">
        <f t="shared" si="5"/>
        <v>3.5</v>
      </c>
    </row>
    <row r="97" spans="1:11" s="56" customFormat="1" ht="20.100000000000001" customHeight="1">
      <c r="A97" s="883"/>
      <c r="B97" s="86"/>
      <c r="C97" s="87"/>
      <c r="D97" s="88"/>
      <c r="E97" s="88"/>
      <c r="F97" s="89">
        <v>2</v>
      </c>
      <c r="G97" s="89">
        <v>5</v>
      </c>
      <c r="H97" s="89"/>
      <c r="I97" s="89"/>
      <c r="J97" s="689">
        <f>SUM(J90:J96)</f>
        <v>131</v>
      </c>
      <c r="K97" s="690">
        <f>SUM(K90:K96)</f>
        <v>35.25</v>
      </c>
    </row>
    <row r="98" spans="1:11" s="56" customFormat="1" ht="20.100000000000001" customHeight="1" thickBot="1">
      <c r="A98" s="893"/>
      <c r="B98" s="94"/>
      <c r="C98" s="894" t="s">
        <v>273</v>
      </c>
      <c r="D98" s="895"/>
      <c r="E98" s="95"/>
      <c r="F98" s="94">
        <f>F97+F88+F85+F80+F77</f>
        <v>6</v>
      </c>
      <c r="G98" s="94">
        <f>G97+G88+G85+G80+G77</f>
        <v>9</v>
      </c>
      <c r="H98" s="94"/>
      <c r="I98" s="94"/>
      <c r="J98" s="694">
        <f>J97+J88+J85+J80+J77</f>
        <v>315</v>
      </c>
      <c r="K98" s="695">
        <f>K97+K88+K85+K80+K77</f>
        <v>106</v>
      </c>
    </row>
    <row r="99" spans="1:11" s="56" customFormat="1" ht="20.100000000000001" customHeight="1">
      <c r="A99" s="883" t="s">
        <v>682</v>
      </c>
      <c r="B99" s="482">
        <v>111</v>
      </c>
      <c r="C99" s="590" t="s">
        <v>2645</v>
      </c>
      <c r="D99" s="591"/>
      <c r="E99" s="591"/>
      <c r="F99" s="591"/>
      <c r="G99" s="591"/>
      <c r="H99" s="591"/>
      <c r="I99" s="591"/>
      <c r="J99" s="704"/>
      <c r="K99" s="705"/>
    </row>
    <row r="100" spans="1:11" s="56" customFormat="1" ht="20.100000000000001" customHeight="1">
      <c r="A100" s="883"/>
      <c r="B100" s="102"/>
      <c r="C100" s="81" t="s">
        <v>671</v>
      </c>
      <c r="D100" s="82" t="s">
        <v>683</v>
      </c>
      <c r="E100" s="93"/>
      <c r="F100" s="71" t="s">
        <v>338</v>
      </c>
      <c r="G100" s="93"/>
      <c r="H100" s="93"/>
      <c r="I100" s="83" t="s">
        <v>356</v>
      </c>
      <c r="J100" s="696">
        <v>28</v>
      </c>
      <c r="K100" s="697">
        <v>14</v>
      </c>
    </row>
    <row r="101" spans="1:11" s="56" customFormat="1" ht="20.100000000000001" customHeight="1">
      <c r="A101" s="883"/>
      <c r="B101" s="86"/>
      <c r="C101" s="87"/>
      <c r="D101" s="88"/>
      <c r="E101" s="88"/>
      <c r="F101" s="89">
        <v>1</v>
      </c>
      <c r="G101" s="89">
        <v>0</v>
      </c>
      <c r="H101" s="89"/>
      <c r="I101" s="89"/>
      <c r="J101" s="689">
        <f>SUM(J99:J100)</f>
        <v>28</v>
      </c>
      <c r="K101" s="690">
        <f>SUM(K99:K100)</f>
        <v>14</v>
      </c>
    </row>
    <row r="102" spans="1:11" s="56" customFormat="1" ht="20.100000000000001" customHeight="1">
      <c r="A102" s="883"/>
      <c r="B102" s="76">
        <v>112</v>
      </c>
      <c r="C102" s="77" t="s">
        <v>142</v>
      </c>
      <c r="D102" s="78"/>
      <c r="E102" s="78"/>
      <c r="F102" s="78"/>
      <c r="G102" s="78"/>
      <c r="H102" s="78"/>
      <c r="I102" s="78"/>
      <c r="J102" s="691"/>
      <c r="K102" s="692"/>
    </row>
    <row r="103" spans="1:11" s="56" customFormat="1" ht="20.100000000000001" customHeight="1">
      <c r="A103" s="883"/>
      <c r="B103" s="102"/>
      <c r="C103" s="81" t="s">
        <v>684</v>
      </c>
      <c r="D103" s="93" t="s">
        <v>685</v>
      </c>
      <c r="E103" s="93"/>
      <c r="F103" s="71" t="s">
        <v>338</v>
      </c>
      <c r="G103" s="103"/>
      <c r="H103" s="103"/>
      <c r="I103" s="83" t="s">
        <v>349</v>
      </c>
      <c r="J103" s="696">
        <v>46</v>
      </c>
      <c r="K103" s="697">
        <f>J103*25%</f>
        <v>11.5</v>
      </c>
    </row>
    <row r="104" spans="1:11" s="56" customFormat="1" ht="20.100000000000001" customHeight="1">
      <c r="A104" s="883"/>
      <c r="B104" s="102"/>
      <c r="C104" s="81" t="s">
        <v>686</v>
      </c>
      <c r="D104" s="93" t="s">
        <v>687</v>
      </c>
      <c r="E104" s="103"/>
      <c r="F104" s="103"/>
      <c r="G104" s="71" t="s">
        <v>338</v>
      </c>
      <c r="H104" s="103"/>
      <c r="I104" s="85" t="s">
        <v>349</v>
      </c>
      <c r="J104" s="706">
        <v>17</v>
      </c>
      <c r="K104" s="699">
        <f>J104*25%</f>
        <v>4.25</v>
      </c>
    </row>
    <row r="105" spans="1:11" s="56" customFormat="1" ht="20.100000000000001" customHeight="1">
      <c r="A105" s="883"/>
      <c r="B105" s="23"/>
      <c r="C105" s="81" t="s">
        <v>688</v>
      </c>
      <c r="D105" s="93" t="s">
        <v>687</v>
      </c>
      <c r="E105" s="93"/>
      <c r="F105" s="93"/>
      <c r="G105" s="71" t="s">
        <v>338</v>
      </c>
      <c r="H105" s="103"/>
      <c r="I105" s="85" t="s">
        <v>349</v>
      </c>
      <c r="J105" s="706">
        <v>12</v>
      </c>
      <c r="K105" s="699">
        <f>J105*25%</f>
        <v>3</v>
      </c>
    </row>
    <row r="106" spans="1:11" s="56" customFormat="1" ht="20.100000000000001" customHeight="1">
      <c r="A106" s="883"/>
      <c r="B106" s="86"/>
      <c r="C106" s="87"/>
      <c r="D106" s="88"/>
      <c r="E106" s="88"/>
      <c r="F106" s="89">
        <v>1</v>
      </c>
      <c r="G106" s="89">
        <v>2</v>
      </c>
      <c r="H106" s="89"/>
      <c r="I106" s="89"/>
      <c r="J106" s="689">
        <f>SUM(J103:J105)</f>
        <v>75</v>
      </c>
      <c r="K106" s="690">
        <f>SUM(K103:K105)</f>
        <v>18.75</v>
      </c>
    </row>
    <row r="107" spans="1:11" s="56" customFormat="1" ht="20.100000000000001" customHeight="1">
      <c r="A107" s="883"/>
      <c r="B107" s="76">
        <v>113</v>
      </c>
      <c r="C107" s="77" t="s">
        <v>143</v>
      </c>
      <c r="D107" s="78"/>
      <c r="E107" s="78"/>
      <c r="F107" s="78"/>
      <c r="G107" s="78"/>
      <c r="H107" s="78"/>
      <c r="I107" s="78"/>
      <c r="J107" s="691"/>
      <c r="K107" s="692"/>
    </row>
    <row r="108" spans="1:11" s="56" customFormat="1" ht="20.100000000000001" customHeight="1">
      <c r="A108" s="883"/>
      <c r="B108" s="23"/>
      <c r="C108" s="81" t="s">
        <v>671</v>
      </c>
      <c r="D108" s="93" t="s">
        <v>689</v>
      </c>
      <c r="E108" s="93"/>
      <c r="F108" s="71" t="s">
        <v>338</v>
      </c>
      <c r="G108" s="93"/>
      <c r="H108" s="93"/>
      <c r="I108" s="83" t="s">
        <v>349</v>
      </c>
      <c r="J108" s="696">
        <v>10</v>
      </c>
      <c r="K108" s="697">
        <f>J108*25%</f>
        <v>2.5</v>
      </c>
    </row>
    <row r="109" spans="1:11" s="56" customFormat="1" ht="20.100000000000001" customHeight="1">
      <c r="A109" s="883"/>
      <c r="B109" s="80"/>
      <c r="C109" s="81" t="s">
        <v>691</v>
      </c>
      <c r="D109" s="82" t="s">
        <v>692</v>
      </c>
      <c r="E109" s="93"/>
      <c r="F109" s="93"/>
      <c r="G109" s="71" t="s">
        <v>338</v>
      </c>
      <c r="H109" s="93"/>
      <c r="I109" s="85" t="s">
        <v>349</v>
      </c>
      <c r="J109" s="706">
        <v>16</v>
      </c>
      <c r="K109" s="699">
        <f>J109*25%</f>
        <v>4</v>
      </c>
    </row>
    <row r="110" spans="1:11" s="56" customFormat="1" ht="20.100000000000001" customHeight="1">
      <c r="A110" s="883"/>
      <c r="B110" s="86"/>
      <c r="C110" s="87"/>
      <c r="D110" s="88"/>
      <c r="E110" s="88"/>
      <c r="F110" s="89">
        <v>1</v>
      </c>
      <c r="G110" s="89">
        <v>1</v>
      </c>
      <c r="H110" s="89"/>
      <c r="I110" s="89"/>
      <c r="J110" s="689">
        <f>SUM(J107:J109)</f>
        <v>26</v>
      </c>
      <c r="K110" s="690">
        <f>SUM(K108:K109)</f>
        <v>6.5</v>
      </c>
    </row>
    <row r="111" spans="1:11" s="56" customFormat="1" ht="20.100000000000001" customHeight="1">
      <c r="A111" s="883"/>
      <c r="B111" s="76">
        <v>114</v>
      </c>
      <c r="C111" s="77" t="s">
        <v>144</v>
      </c>
      <c r="D111" s="78"/>
      <c r="E111" s="78"/>
      <c r="F111" s="78"/>
      <c r="G111" s="78"/>
      <c r="H111" s="78"/>
      <c r="I111" s="78"/>
      <c r="J111" s="691"/>
      <c r="K111" s="692"/>
    </row>
    <row r="112" spans="1:11" s="56" customFormat="1" ht="20.100000000000001" customHeight="1">
      <c r="A112" s="883"/>
      <c r="B112" s="80"/>
      <c r="C112" s="81" t="s">
        <v>693</v>
      </c>
      <c r="D112" s="93" t="s">
        <v>694</v>
      </c>
      <c r="E112" s="93"/>
      <c r="F112" s="71" t="s">
        <v>338</v>
      </c>
      <c r="G112" s="93"/>
      <c r="H112" s="93"/>
      <c r="I112" s="83" t="s">
        <v>349</v>
      </c>
      <c r="J112" s="696">
        <v>15</v>
      </c>
      <c r="K112" s="697">
        <f>J112*25%</f>
        <v>3.75</v>
      </c>
    </row>
    <row r="113" spans="1:11" s="56" customFormat="1" ht="20.100000000000001" customHeight="1">
      <c r="A113" s="883"/>
      <c r="B113" s="80"/>
      <c r="C113" s="81" t="s">
        <v>596</v>
      </c>
      <c r="D113" s="93" t="s">
        <v>695</v>
      </c>
      <c r="E113" s="93"/>
      <c r="F113" s="93"/>
      <c r="G113" s="71" t="s">
        <v>338</v>
      </c>
      <c r="H113" s="93"/>
      <c r="I113" s="85" t="s">
        <v>349</v>
      </c>
      <c r="J113" s="706">
        <v>24</v>
      </c>
      <c r="K113" s="699">
        <v>12</v>
      </c>
    </row>
    <row r="114" spans="1:11" s="56" customFormat="1" ht="20.100000000000001" customHeight="1">
      <c r="A114" s="883"/>
      <c r="B114" s="80"/>
      <c r="C114" s="81" t="s">
        <v>696</v>
      </c>
      <c r="D114" s="93" t="s">
        <v>695</v>
      </c>
      <c r="E114" s="93"/>
      <c r="F114" s="93"/>
      <c r="G114" s="71" t="s">
        <v>338</v>
      </c>
      <c r="H114" s="93"/>
      <c r="I114" s="85" t="s">
        <v>349</v>
      </c>
      <c r="J114" s="706">
        <v>15</v>
      </c>
      <c r="K114" s="699">
        <f>J114*25%</f>
        <v>3.75</v>
      </c>
    </row>
    <row r="115" spans="1:11" s="56" customFormat="1" ht="20.100000000000001" customHeight="1">
      <c r="A115" s="883"/>
      <c r="B115" s="86"/>
      <c r="C115" s="87"/>
      <c r="D115" s="88"/>
      <c r="E115" s="88"/>
      <c r="F115" s="89">
        <v>1</v>
      </c>
      <c r="G115" s="89">
        <v>2</v>
      </c>
      <c r="H115" s="89"/>
      <c r="I115" s="89"/>
      <c r="J115" s="689">
        <f>SUM(J112:J114)</f>
        <v>54</v>
      </c>
      <c r="K115" s="690">
        <f>SUM(K112:K114)</f>
        <v>19.5</v>
      </c>
    </row>
    <row r="116" spans="1:11" s="56" customFormat="1" ht="20.100000000000001" customHeight="1">
      <c r="A116" s="883"/>
      <c r="B116" s="76">
        <v>115</v>
      </c>
      <c r="C116" s="77" t="s">
        <v>2646</v>
      </c>
      <c r="D116" s="78"/>
      <c r="E116" s="78"/>
      <c r="F116" s="78"/>
      <c r="G116" s="78"/>
      <c r="H116" s="78"/>
      <c r="I116" s="78"/>
      <c r="J116" s="691"/>
      <c r="K116" s="692"/>
    </row>
    <row r="117" spans="1:11" s="56" customFormat="1" ht="20.100000000000001" customHeight="1">
      <c r="A117" s="883"/>
      <c r="B117" s="105"/>
      <c r="C117" s="103" t="s">
        <v>655</v>
      </c>
      <c r="D117" s="93" t="s">
        <v>697</v>
      </c>
      <c r="E117" s="93"/>
      <c r="F117" s="71" t="s">
        <v>338</v>
      </c>
      <c r="G117" s="93"/>
      <c r="H117" s="93"/>
      <c r="I117" s="83" t="s">
        <v>349</v>
      </c>
      <c r="J117" s="696">
        <v>10</v>
      </c>
      <c r="K117" s="697">
        <f>J117*25%</f>
        <v>2.5</v>
      </c>
    </row>
    <row r="118" spans="1:11" s="56" customFormat="1" ht="20.100000000000001" customHeight="1">
      <c r="A118" s="883"/>
      <c r="B118" s="105"/>
      <c r="C118" s="103" t="s">
        <v>625</v>
      </c>
      <c r="D118" s="106" t="s">
        <v>698</v>
      </c>
      <c r="G118" s="71" t="s">
        <v>338</v>
      </c>
      <c r="H118" s="93"/>
      <c r="I118" s="83" t="s">
        <v>349</v>
      </c>
      <c r="J118" s="696">
        <v>16</v>
      </c>
      <c r="K118" s="697">
        <f>J118*25%</f>
        <v>4</v>
      </c>
    </row>
    <row r="119" spans="1:11" s="56" customFormat="1" ht="20.100000000000001" customHeight="1">
      <c r="A119" s="883"/>
      <c r="B119" s="86"/>
      <c r="C119" s="87"/>
      <c r="D119" s="88"/>
      <c r="E119" s="88"/>
      <c r="F119" s="89">
        <v>1</v>
      </c>
      <c r="G119" s="89">
        <v>1</v>
      </c>
      <c r="H119" s="89"/>
      <c r="I119" s="89"/>
      <c r="J119" s="689">
        <f>SUM(J117:J118)</f>
        <v>26</v>
      </c>
      <c r="K119" s="689">
        <f>SUM(K117:K118)</f>
        <v>6.5</v>
      </c>
    </row>
    <row r="120" spans="1:11" s="56" customFormat="1" ht="20.100000000000001" customHeight="1" thickBot="1">
      <c r="A120" s="883"/>
      <c r="B120" s="114"/>
      <c r="C120" s="896" t="s">
        <v>273</v>
      </c>
      <c r="D120" s="897"/>
      <c r="E120" s="115"/>
      <c r="F120" s="114">
        <f>F119+F115+F110+F106+F101</f>
        <v>5</v>
      </c>
      <c r="G120" s="114">
        <f>G119+G115+G110+G106+G101</f>
        <v>6</v>
      </c>
      <c r="H120" s="114"/>
      <c r="I120" s="114"/>
      <c r="J120" s="700">
        <f>J119+J115+J110+J106+J101</f>
        <v>209</v>
      </c>
      <c r="K120" s="700">
        <f>K119+K115+K110+K106+K101</f>
        <v>65.25</v>
      </c>
    </row>
    <row r="121" spans="1:11" s="56" customFormat="1" ht="20.100000000000001" customHeight="1">
      <c r="A121" s="892" t="s">
        <v>699</v>
      </c>
      <c r="B121" s="483">
        <v>116</v>
      </c>
      <c r="C121" s="686" t="s">
        <v>2647</v>
      </c>
      <c r="D121" s="687"/>
      <c r="E121" s="687"/>
      <c r="F121" s="687"/>
      <c r="G121" s="687"/>
      <c r="H121" s="687"/>
      <c r="I121" s="687"/>
      <c r="J121" s="702"/>
      <c r="K121" s="703"/>
    </row>
    <row r="122" spans="1:11" s="56" customFormat="1" ht="20.100000000000001" customHeight="1">
      <c r="A122" s="883"/>
      <c r="B122" s="80"/>
      <c r="C122" s="107" t="s">
        <v>655</v>
      </c>
      <c r="D122" s="106" t="s">
        <v>700</v>
      </c>
      <c r="E122" s="93"/>
      <c r="F122" s="71" t="s">
        <v>338</v>
      </c>
      <c r="G122" s="93"/>
      <c r="H122" s="93"/>
      <c r="I122" s="83" t="s">
        <v>356</v>
      </c>
      <c r="J122" s="696">
        <v>16</v>
      </c>
      <c r="K122" s="697">
        <f>J122*50%</f>
        <v>8</v>
      </c>
    </row>
    <row r="123" spans="1:11" s="56" customFormat="1" ht="20.100000000000001" customHeight="1">
      <c r="A123" s="883"/>
      <c r="B123" s="86"/>
      <c r="C123" s="87"/>
      <c r="D123" s="88"/>
      <c r="E123" s="88"/>
      <c r="F123" s="89">
        <v>1</v>
      </c>
      <c r="G123" s="89">
        <v>0</v>
      </c>
      <c r="H123" s="89"/>
      <c r="I123" s="89"/>
      <c r="J123" s="689">
        <f>SUM(J122)</f>
        <v>16</v>
      </c>
      <c r="K123" s="690">
        <f>SUM(K122)</f>
        <v>8</v>
      </c>
    </row>
    <row r="124" spans="1:11" s="56" customFormat="1" ht="20.100000000000001" customHeight="1">
      <c r="A124" s="883"/>
      <c r="B124" s="76">
        <v>117</v>
      </c>
      <c r="C124" s="77" t="s">
        <v>146</v>
      </c>
      <c r="D124" s="78"/>
      <c r="E124" s="78"/>
      <c r="F124" s="78"/>
      <c r="G124" s="78"/>
      <c r="H124" s="78"/>
      <c r="I124" s="78"/>
      <c r="J124" s="691"/>
      <c r="K124" s="692"/>
    </row>
    <row r="125" spans="1:11" s="56" customFormat="1" ht="20.100000000000001" customHeight="1">
      <c r="A125" s="883"/>
      <c r="B125" s="80"/>
      <c r="C125" s="103" t="s">
        <v>701</v>
      </c>
      <c r="D125" s="93" t="s">
        <v>702</v>
      </c>
      <c r="E125" s="93"/>
      <c r="F125" s="71" t="s">
        <v>338</v>
      </c>
      <c r="G125" s="93"/>
      <c r="H125" s="93"/>
      <c r="I125" s="83" t="s">
        <v>356</v>
      </c>
      <c r="J125" s="696">
        <v>36</v>
      </c>
      <c r="K125" s="697">
        <f>J125*50%</f>
        <v>18</v>
      </c>
    </row>
    <row r="126" spans="1:11" s="56" customFormat="1" ht="20.100000000000001" customHeight="1">
      <c r="A126" s="883"/>
      <c r="B126" s="86"/>
      <c r="C126" s="87"/>
      <c r="D126" s="88"/>
      <c r="E126" s="88"/>
      <c r="F126" s="89">
        <v>1</v>
      </c>
      <c r="G126" s="89">
        <v>0</v>
      </c>
      <c r="H126" s="89"/>
      <c r="I126" s="89"/>
      <c r="J126" s="689">
        <f>SUM(J124:J125)</f>
        <v>36</v>
      </c>
      <c r="K126" s="690">
        <f>SUM(K124:K125)</f>
        <v>18</v>
      </c>
    </row>
    <row r="127" spans="1:11" s="56" customFormat="1" ht="20.100000000000001" customHeight="1">
      <c r="A127" s="883"/>
      <c r="B127" s="76">
        <v>118</v>
      </c>
      <c r="C127" s="77" t="s">
        <v>2648</v>
      </c>
      <c r="D127" s="78"/>
      <c r="E127" s="78"/>
      <c r="F127" s="78"/>
      <c r="G127" s="78"/>
      <c r="H127" s="78"/>
      <c r="I127" s="78"/>
      <c r="J127" s="691"/>
      <c r="K127" s="692"/>
    </row>
    <row r="128" spans="1:11" s="56" customFormat="1" ht="20.100000000000001" customHeight="1">
      <c r="A128" s="883"/>
      <c r="B128" s="80"/>
      <c r="C128" s="103" t="s">
        <v>655</v>
      </c>
      <c r="D128" s="106" t="s">
        <v>2494</v>
      </c>
      <c r="E128" s="93"/>
      <c r="F128" s="71" t="s">
        <v>338</v>
      </c>
      <c r="G128" s="93"/>
      <c r="H128" s="93"/>
      <c r="I128" s="83" t="s">
        <v>356</v>
      </c>
      <c r="J128" s="696">
        <v>16</v>
      </c>
      <c r="K128" s="697">
        <f>J128*50%</f>
        <v>8</v>
      </c>
    </row>
    <row r="129" spans="1:11" s="56" customFormat="1" ht="20.100000000000001" customHeight="1">
      <c r="A129" s="883"/>
      <c r="B129" s="86"/>
      <c r="C129" s="87"/>
      <c r="D129" s="88"/>
      <c r="E129" s="88"/>
      <c r="F129" s="89">
        <v>2</v>
      </c>
      <c r="G129" s="89">
        <v>0</v>
      </c>
      <c r="H129" s="89"/>
      <c r="I129" s="89"/>
      <c r="J129" s="689">
        <f>SUM(J128:J128)</f>
        <v>16</v>
      </c>
      <c r="K129" s="690">
        <f>SUM(K128:K128)</f>
        <v>8</v>
      </c>
    </row>
    <row r="130" spans="1:11" s="56" customFormat="1" ht="20.100000000000001" customHeight="1">
      <c r="A130" s="883"/>
      <c r="B130" s="76">
        <v>119</v>
      </c>
      <c r="C130" s="77" t="s">
        <v>2649</v>
      </c>
      <c r="D130" s="78"/>
      <c r="E130" s="78"/>
      <c r="F130" s="78"/>
      <c r="G130" s="78"/>
      <c r="H130" s="78"/>
      <c r="I130" s="78"/>
      <c r="J130" s="691"/>
      <c r="K130" s="692"/>
    </row>
    <row r="131" spans="1:11" s="56" customFormat="1" ht="20.100000000000001" customHeight="1">
      <c r="A131" s="883"/>
      <c r="B131" s="80"/>
      <c r="C131" s="107" t="s">
        <v>671</v>
      </c>
      <c r="D131" s="92" t="s">
        <v>703</v>
      </c>
      <c r="E131" s="93"/>
      <c r="F131" s="71" t="s">
        <v>338</v>
      </c>
      <c r="G131" s="93"/>
      <c r="H131" s="93"/>
      <c r="I131" s="83" t="s">
        <v>356</v>
      </c>
      <c r="J131" s="696">
        <v>53</v>
      </c>
      <c r="K131" s="697">
        <f>J131*50%</f>
        <v>26.5</v>
      </c>
    </row>
    <row r="132" spans="1:11" s="56" customFormat="1" ht="20.100000000000001" customHeight="1">
      <c r="A132" s="883"/>
      <c r="B132" s="80"/>
      <c r="C132" s="107" t="s">
        <v>704</v>
      </c>
      <c r="D132" s="92" t="s">
        <v>705</v>
      </c>
      <c r="E132" s="93"/>
      <c r="F132" s="71"/>
      <c r="G132" s="71" t="s">
        <v>338</v>
      </c>
      <c r="H132" s="93"/>
      <c r="I132" s="85" t="s">
        <v>349</v>
      </c>
      <c r="J132" s="698">
        <v>23</v>
      </c>
      <c r="K132" s="699">
        <f>J132*25%</f>
        <v>5.75</v>
      </c>
    </row>
    <row r="133" spans="1:11" s="56" customFormat="1" ht="20.100000000000001" customHeight="1">
      <c r="A133" s="883"/>
      <c r="B133" s="86"/>
      <c r="C133" s="87"/>
      <c r="D133" s="88"/>
      <c r="E133" s="88"/>
      <c r="F133" s="89">
        <v>1</v>
      </c>
      <c r="G133" s="89">
        <v>1</v>
      </c>
      <c r="H133" s="89"/>
      <c r="I133" s="89"/>
      <c r="J133" s="689">
        <f>SUM(J131:J132)</f>
        <v>76</v>
      </c>
      <c r="K133" s="690">
        <f>SUM(K131:K132)</f>
        <v>32.25</v>
      </c>
    </row>
    <row r="134" spans="1:11" s="56" customFormat="1" ht="20.100000000000001" customHeight="1">
      <c r="A134" s="883"/>
      <c r="B134" s="76">
        <v>120</v>
      </c>
      <c r="C134" s="77" t="s">
        <v>2650</v>
      </c>
      <c r="D134" s="78"/>
      <c r="E134" s="78"/>
      <c r="F134" s="78"/>
      <c r="G134" s="78"/>
      <c r="H134" s="78"/>
      <c r="I134" s="78"/>
      <c r="J134" s="691"/>
      <c r="K134" s="692"/>
    </row>
    <row r="135" spans="1:11" s="56" customFormat="1" ht="20.100000000000001" customHeight="1">
      <c r="A135" s="883"/>
      <c r="B135" s="80"/>
      <c r="C135" s="81" t="s">
        <v>610</v>
      </c>
      <c r="D135" s="93" t="s">
        <v>706</v>
      </c>
      <c r="E135" s="93"/>
      <c r="F135" s="71" t="s">
        <v>338</v>
      </c>
      <c r="G135" s="93"/>
      <c r="H135" s="93"/>
      <c r="I135" s="83" t="s">
        <v>356</v>
      </c>
      <c r="J135" s="696">
        <v>101</v>
      </c>
      <c r="K135" s="697">
        <f t="shared" ref="K135" si="6">J135*50%</f>
        <v>50.5</v>
      </c>
    </row>
    <row r="136" spans="1:11" s="56" customFormat="1" ht="20.100000000000001" customHeight="1">
      <c r="A136" s="883"/>
      <c r="B136" s="80"/>
      <c r="C136" s="81" t="s">
        <v>707</v>
      </c>
      <c r="D136" s="93" t="s">
        <v>708</v>
      </c>
      <c r="E136" s="93"/>
      <c r="F136" s="71"/>
      <c r="G136" s="71" t="s">
        <v>338</v>
      </c>
      <c r="H136" s="93"/>
      <c r="I136" s="83" t="s">
        <v>349</v>
      </c>
      <c r="J136" s="696">
        <v>25</v>
      </c>
      <c r="K136" s="697">
        <f>J136*25%</f>
        <v>6.25</v>
      </c>
    </row>
    <row r="137" spans="1:11" s="56" customFormat="1" ht="20.100000000000001" customHeight="1">
      <c r="A137" s="883"/>
      <c r="B137" s="86"/>
      <c r="C137" s="87"/>
      <c r="D137" s="88"/>
      <c r="E137" s="88"/>
      <c r="F137" s="89">
        <v>1</v>
      </c>
      <c r="G137" s="89">
        <v>1</v>
      </c>
      <c r="H137" s="89"/>
      <c r="I137" s="89"/>
      <c r="J137" s="689">
        <f>SUM(J134:J136)</f>
        <v>126</v>
      </c>
      <c r="K137" s="690">
        <f>SUM(K134:K136)</f>
        <v>56.75</v>
      </c>
    </row>
    <row r="138" spans="1:11" s="56" customFormat="1" ht="20.100000000000001" customHeight="1" thickBot="1">
      <c r="A138" s="893"/>
      <c r="B138" s="94"/>
      <c r="C138" s="894" t="s">
        <v>273</v>
      </c>
      <c r="D138" s="895"/>
      <c r="E138" s="95"/>
      <c r="F138" s="94">
        <f>F137+F133+F129+F126+F123</f>
        <v>6</v>
      </c>
      <c r="G138" s="94">
        <f>G137+G133+G129+G126+G123</f>
        <v>2</v>
      </c>
      <c r="H138" s="94"/>
      <c r="I138" s="94"/>
      <c r="J138" s="694">
        <f>J137+J133+J129+J126+J123</f>
        <v>270</v>
      </c>
      <c r="K138" s="695">
        <f>K137+K133+K129+K126+K123</f>
        <v>123</v>
      </c>
    </row>
    <row r="139" spans="1:11" s="56" customFormat="1" ht="20.100000000000001" customHeight="1">
      <c r="A139" s="883" t="s">
        <v>709</v>
      </c>
      <c r="B139" s="482">
        <v>121</v>
      </c>
      <c r="C139" s="590" t="s">
        <v>148</v>
      </c>
      <c r="D139" s="591"/>
      <c r="E139" s="591"/>
      <c r="F139" s="591"/>
      <c r="G139" s="591"/>
      <c r="H139" s="591"/>
      <c r="I139" s="591"/>
      <c r="J139" s="704"/>
      <c r="K139" s="705"/>
    </row>
    <row r="140" spans="1:11" s="56" customFormat="1" ht="20.100000000000001" customHeight="1">
      <c r="A140" s="883"/>
      <c r="B140" s="80"/>
      <c r="C140" s="81" t="s">
        <v>2492</v>
      </c>
      <c r="D140" s="93"/>
      <c r="E140" s="93"/>
      <c r="F140" s="71" t="s">
        <v>338</v>
      </c>
      <c r="G140" s="93"/>
      <c r="H140" s="93"/>
      <c r="I140" s="83" t="s">
        <v>356</v>
      </c>
      <c r="J140" s="696">
        <v>14</v>
      </c>
      <c r="K140" s="697">
        <v>7</v>
      </c>
    </row>
    <row r="141" spans="1:11" s="56" customFormat="1" ht="20.100000000000001" customHeight="1">
      <c r="A141" s="883"/>
      <c r="B141" s="86"/>
      <c r="C141" s="87"/>
      <c r="D141" s="88"/>
      <c r="E141" s="88"/>
      <c r="F141" s="89">
        <v>1</v>
      </c>
      <c r="G141" s="89">
        <v>0</v>
      </c>
      <c r="H141" s="89"/>
      <c r="I141" s="89"/>
      <c r="J141" s="689">
        <f>SUM(J140)</f>
        <v>14</v>
      </c>
      <c r="K141" s="690">
        <f>SUM(K140)</f>
        <v>7</v>
      </c>
    </row>
    <row r="142" spans="1:11" s="56" customFormat="1" ht="20.100000000000001" customHeight="1">
      <c r="A142" s="883"/>
      <c r="B142" s="76">
        <v>122</v>
      </c>
      <c r="C142" s="77" t="s">
        <v>149</v>
      </c>
      <c r="D142" s="78"/>
      <c r="E142" s="78"/>
      <c r="F142" s="78"/>
      <c r="G142" s="78"/>
      <c r="H142" s="78"/>
      <c r="I142" s="78"/>
      <c r="J142" s="691"/>
      <c r="K142" s="692"/>
    </row>
    <row r="143" spans="1:11" s="56" customFormat="1" ht="20.100000000000001" customHeight="1">
      <c r="A143" s="883"/>
      <c r="B143" s="80"/>
      <c r="C143" s="81" t="s">
        <v>671</v>
      </c>
      <c r="D143" s="93" t="s">
        <v>710</v>
      </c>
      <c r="E143" s="93"/>
      <c r="F143" s="71" t="s">
        <v>338</v>
      </c>
      <c r="G143" s="93"/>
      <c r="H143" s="93"/>
      <c r="I143" s="83" t="s">
        <v>356</v>
      </c>
      <c r="J143" s="696">
        <v>40</v>
      </c>
      <c r="K143" s="697">
        <f>J143*50%</f>
        <v>20</v>
      </c>
    </row>
    <row r="144" spans="1:11" s="56" customFormat="1" ht="20.100000000000001" customHeight="1">
      <c r="A144" s="883"/>
      <c r="B144" s="80"/>
      <c r="C144" s="100" t="s">
        <v>2493</v>
      </c>
      <c r="D144" s="93" t="s">
        <v>710</v>
      </c>
      <c r="E144" s="93"/>
      <c r="F144" s="71" t="s">
        <v>338</v>
      </c>
      <c r="G144" s="93"/>
      <c r="H144" s="93"/>
      <c r="I144" s="83" t="s">
        <v>356</v>
      </c>
      <c r="J144" s="696">
        <v>24</v>
      </c>
      <c r="K144" s="697">
        <f>J144*50%</f>
        <v>12</v>
      </c>
    </row>
    <row r="145" spans="1:11" s="56" customFormat="1" ht="20.100000000000001" customHeight="1">
      <c r="A145" s="883"/>
      <c r="B145" s="86"/>
      <c r="C145" s="87"/>
      <c r="D145" s="88"/>
      <c r="E145" s="88"/>
      <c r="F145" s="89">
        <v>2</v>
      </c>
      <c r="G145" s="89">
        <v>0</v>
      </c>
      <c r="H145" s="89"/>
      <c r="I145" s="89"/>
      <c r="J145" s="689">
        <f>SUM(J143:J144)</f>
        <v>64</v>
      </c>
      <c r="K145" s="690">
        <f>SUM(K143:K144)</f>
        <v>32</v>
      </c>
    </row>
    <row r="146" spans="1:11" s="56" customFormat="1" ht="36.75" customHeight="1">
      <c r="A146" s="883"/>
      <c r="B146" s="76">
        <v>123</v>
      </c>
      <c r="C146" s="811" t="s">
        <v>150</v>
      </c>
      <c r="D146" s="78" t="s">
        <v>151</v>
      </c>
      <c r="E146" s="78"/>
      <c r="F146" s="78"/>
      <c r="G146" s="78"/>
      <c r="H146" s="78"/>
      <c r="I146" s="78"/>
      <c r="J146" s="691"/>
      <c r="K146" s="692"/>
    </row>
    <row r="147" spans="1:11" s="56" customFormat="1" ht="17.25" customHeight="1">
      <c r="A147" s="883"/>
      <c r="B147" s="567"/>
      <c r="C147" s="761" t="s">
        <v>2553</v>
      </c>
      <c r="D147" s="763" t="s">
        <v>2606</v>
      </c>
      <c r="E147" s="93"/>
      <c r="F147" s="93"/>
      <c r="G147" s="71"/>
      <c r="H147" s="71" t="s">
        <v>338</v>
      </c>
      <c r="I147" s="83" t="s">
        <v>356</v>
      </c>
      <c r="J147" s="696">
        <v>10</v>
      </c>
      <c r="K147" s="697">
        <v>5</v>
      </c>
    </row>
    <row r="148" spans="1:11" s="56" customFormat="1" ht="20.100000000000001" customHeight="1">
      <c r="A148" s="883"/>
      <c r="B148" s="86"/>
      <c r="C148" s="87"/>
      <c r="D148" s="594"/>
      <c r="E148" s="88"/>
      <c r="F148" s="89"/>
      <c r="G148" s="89"/>
      <c r="H148" s="89">
        <v>1</v>
      </c>
      <c r="I148" s="89"/>
      <c r="J148" s="689">
        <f>SUM(J147)</f>
        <v>10</v>
      </c>
      <c r="K148" s="690">
        <f>SUM(K147)</f>
        <v>5</v>
      </c>
    </row>
    <row r="149" spans="1:11" s="56" customFormat="1" ht="31.5" customHeight="1">
      <c r="A149" s="883"/>
      <c r="B149" s="76">
        <v>124</v>
      </c>
      <c r="C149" s="811" t="s">
        <v>2471</v>
      </c>
      <c r="D149" s="78"/>
      <c r="E149" s="78"/>
      <c r="F149" s="78"/>
      <c r="G149" s="78"/>
      <c r="H149" s="78"/>
      <c r="I149" s="78"/>
      <c r="J149" s="691"/>
      <c r="K149" s="692"/>
    </row>
    <row r="150" spans="1:11" s="56" customFormat="1" ht="31.5" customHeight="1">
      <c r="A150" s="883"/>
      <c r="B150" s="762"/>
      <c r="C150" s="92" t="s">
        <v>1239</v>
      </c>
      <c r="D150" s="763" t="s">
        <v>2473</v>
      </c>
      <c r="E150" s="93"/>
      <c r="F150" s="71"/>
      <c r="G150" s="93"/>
      <c r="H150" s="71" t="s">
        <v>338</v>
      </c>
      <c r="I150" s="83" t="s">
        <v>356</v>
      </c>
      <c r="J150" s="696">
        <v>10</v>
      </c>
      <c r="K150" s="697">
        <v>5</v>
      </c>
    </row>
    <row r="151" spans="1:11" s="56" customFormat="1" ht="20.100000000000001" customHeight="1">
      <c r="A151" s="883"/>
      <c r="B151" s="86"/>
      <c r="C151" s="87"/>
      <c r="D151" s="594"/>
      <c r="E151" s="88"/>
      <c r="F151" s="89"/>
      <c r="G151" s="89"/>
      <c r="H151" s="89">
        <v>1</v>
      </c>
      <c r="I151" s="89"/>
      <c r="J151" s="689">
        <f>SUM(J150)</f>
        <v>10</v>
      </c>
      <c r="K151" s="689">
        <f>SUM(K150)</f>
        <v>5</v>
      </c>
    </row>
    <row r="152" spans="1:11" s="56" customFormat="1" ht="32.25" customHeight="1">
      <c r="A152" s="883"/>
      <c r="B152" s="76">
        <v>125</v>
      </c>
      <c r="C152" s="811" t="s">
        <v>2472</v>
      </c>
      <c r="D152" s="78"/>
      <c r="E152" s="78"/>
      <c r="F152" s="78"/>
      <c r="G152" s="78"/>
      <c r="H152" s="78"/>
      <c r="I152" s="78"/>
      <c r="J152" s="691"/>
      <c r="K152" s="692"/>
    </row>
    <row r="153" spans="1:11" s="56" customFormat="1" ht="24" customHeight="1">
      <c r="A153" s="883"/>
      <c r="B153" s="567"/>
      <c r="C153" s="92" t="s">
        <v>2554</v>
      </c>
      <c r="D153" s="763" t="s">
        <v>2474</v>
      </c>
      <c r="E153" s="93"/>
      <c r="F153" s="71"/>
      <c r="G153" s="93"/>
      <c r="H153" s="71" t="s">
        <v>338</v>
      </c>
      <c r="I153" s="83" t="s">
        <v>356</v>
      </c>
      <c r="J153" s="696">
        <v>19</v>
      </c>
      <c r="K153" s="697">
        <v>9.5</v>
      </c>
    </row>
    <row r="154" spans="1:11" s="56" customFormat="1" ht="20.100000000000001" customHeight="1">
      <c r="A154" s="883"/>
      <c r="B154" s="86"/>
      <c r="C154" s="87"/>
      <c r="D154" s="88"/>
      <c r="E154" s="88"/>
      <c r="F154" s="89"/>
      <c r="G154" s="89"/>
      <c r="H154" s="89">
        <v>1</v>
      </c>
      <c r="I154" s="89"/>
      <c r="J154" s="689">
        <f>SUM(J153)</f>
        <v>19</v>
      </c>
      <c r="K154" s="689">
        <f t="shared" ref="K154" si="7">SUM(K153)</f>
        <v>9.5</v>
      </c>
    </row>
    <row r="155" spans="1:11" s="56" customFormat="1" ht="19.5" customHeight="1">
      <c r="A155" s="886"/>
      <c r="B155" s="592"/>
      <c r="C155" s="887" t="s">
        <v>273</v>
      </c>
      <c r="D155" s="888"/>
      <c r="E155" s="593"/>
      <c r="F155" s="592">
        <f>F145+F141+F148+F151+F154</f>
        <v>3</v>
      </c>
      <c r="G155" s="592">
        <f t="shared" ref="G155:H155" si="8">G145+G141+G148+G151+G154</f>
        <v>0</v>
      </c>
      <c r="H155" s="592">
        <f t="shared" si="8"/>
        <v>3</v>
      </c>
      <c r="I155" s="592"/>
      <c r="J155" s="707">
        <f>J145+J141+J148+J151+J154</f>
        <v>117</v>
      </c>
      <c r="K155" s="707">
        <f>K145+K141+K148+K151+K154</f>
        <v>58.5</v>
      </c>
    </row>
    <row r="156" spans="1:11" s="56" customFormat="1" ht="20.100000000000001" customHeight="1">
      <c r="A156" s="883" t="s">
        <v>711</v>
      </c>
      <c r="B156" s="482">
        <v>126</v>
      </c>
      <c r="C156" s="590" t="s">
        <v>2630</v>
      </c>
      <c r="D156" s="591"/>
      <c r="E156" s="591"/>
      <c r="F156" s="591"/>
      <c r="G156" s="591"/>
      <c r="H156" s="591"/>
      <c r="I156" s="591"/>
      <c r="J156" s="704"/>
      <c r="K156" s="705"/>
    </row>
    <row r="157" spans="1:11" s="56" customFormat="1" ht="20.100000000000001" customHeight="1">
      <c r="A157" s="883"/>
      <c r="B157" s="80"/>
      <c r="C157" s="81" t="s">
        <v>712</v>
      </c>
      <c r="D157" s="96" t="s">
        <v>713</v>
      </c>
      <c r="E157" s="93"/>
      <c r="F157" s="71" t="s">
        <v>338</v>
      </c>
      <c r="G157" s="93"/>
      <c r="H157" s="93"/>
      <c r="I157" s="108" t="s">
        <v>356</v>
      </c>
      <c r="J157" s="696">
        <v>440</v>
      </c>
      <c r="K157" s="697">
        <f>J157*50%</f>
        <v>220</v>
      </c>
    </row>
    <row r="158" spans="1:11" s="56" customFormat="1" ht="20.100000000000001" customHeight="1">
      <c r="A158" s="883"/>
      <c r="B158" s="80"/>
      <c r="C158" s="81" t="s">
        <v>494</v>
      </c>
      <c r="D158" s="96" t="s">
        <v>713</v>
      </c>
      <c r="E158" s="93"/>
      <c r="F158" s="71" t="s">
        <v>338</v>
      </c>
      <c r="G158" s="93"/>
      <c r="H158" s="93"/>
      <c r="I158" s="108" t="s">
        <v>356</v>
      </c>
      <c r="J158" s="696">
        <v>80</v>
      </c>
      <c r="K158" s="697">
        <f>J158*50%</f>
        <v>40</v>
      </c>
    </row>
    <row r="159" spans="1:11" s="56" customFormat="1" ht="20.100000000000001" customHeight="1">
      <c r="A159" s="883"/>
      <c r="B159" s="80"/>
      <c r="C159" s="81" t="s">
        <v>714</v>
      </c>
      <c r="D159" s="96" t="s">
        <v>715</v>
      </c>
      <c r="E159" s="93"/>
      <c r="F159" s="93"/>
      <c r="G159" s="71" t="s">
        <v>338</v>
      </c>
      <c r="H159" s="93"/>
      <c r="I159" s="85" t="s">
        <v>349</v>
      </c>
      <c r="J159" s="698">
        <v>13</v>
      </c>
      <c r="K159" s="699">
        <f>J159*25%</f>
        <v>3.25</v>
      </c>
    </row>
    <row r="160" spans="1:11" s="56" customFormat="1" ht="20.100000000000001" customHeight="1">
      <c r="A160" s="883"/>
      <c r="B160" s="80"/>
      <c r="C160" s="81" t="s">
        <v>716</v>
      </c>
      <c r="D160" s="96" t="s">
        <v>715</v>
      </c>
      <c r="E160" s="93"/>
      <c r="F160" s="93"/>
      <c r="G160" s="71" t="s">
        <v>338</v>
      </c>
      <c r="H160" s="93"/>
      <c r="I160" s="85" t="s">
        <v>349</v>
      </c>
      <c r="J160" s="698">
        <v>10</v>
      </c>
      <c r="K160" s="699">
        <f>J160*25%</f>
        <v>2.5</v>
      </c>
    </row>
    <row r="161" spans="1:12" s="56" customFormat="1" ht="20.100000000000001" customHeight="1">
      <c r="A161" s="883"/>
      <c r="B161" s="80"/>
      <c r="C161" s="81" t="s">
        <v>717</v>
      </c>
      <c r="D161" s="96" t="s">
        <v>715</v>
      </c>
      <c r="E161" s="93"/>
      <c r="F161" s="93"/>
      <c r="G161" s="71" t="s">
        <v>338</v>
      </c>
      <c r="H161" s="93"/>
      <c r="I161" s="85" t="s">
        <v>349</v>
      </c>
      <c r="J161" s="698">
        <v>6</v>
      </c>
      <c r="K161" s="699">
        <f>J161*25%</f>
        <v>1.5</v>
      </c>
    </row>
    <row r="162" spans="1:12" s="56" customFormat="1" ht="20.100000000000001" customHeight="1">
      <c r="A162" s="883"/>
      <c r="B162" s="86"/>
      <c r="C162" s="87"/>
      <c r="D162" s="88"/>
      <c r="E162" s="88"/>
      <c r="F162" s="89">
        <v>2</v>
      </c>
      <c r="G162" s="89">
        <v>3</v>
      </c>
      <c r="H162" s="89"/>
      <c r="I162" s="89"/>
      <c r="J162" s="689">
        <f>SUM(J157:J161)</f>
        <v>549</v>
      </c>
      <c r="K162" s="690">
        <f>SUM(K157:K161)</f>
        <v>267.25</v>
      </c>
      <c r="L162" s="97"/>
    </row>
    <row r="163" spans="1:12" s="97" customFormat="1" ht="20.100000000000001" customHeight="1">
      <c r="A163" s="883"/>
      <c r="B163" s="76">
        <v>127</v>
      </c>
      <c r="C163" s="77" t="s">
        <v>153</v>
      </c>
      <c r="D163" s="78"/>
      <c r="E163" s="78"/>
      <c r="F163" s="78"/>
      <c r="G163" s="78"/>
      <c r="H163" s="78"/>
      <c r="I163" s="78"/>
      <c r="J163" s="691"/>
      <c r="K163" s="692"/>
      <c r="L163" s="56"/>
    </row>
    <row r="164" spans="1:12" s="56" customFormat="1" ht="20.100000000000001" customHeight="1">
      <c r="A164" s="883"/>
      <c r="B164" s="80"/>
      <c r="C164" s="81" t="s">
        <v>669</v>
      </c>
      <c r="D164" s="93" t="s">
        <v>718</v>
      </c>
      <c r="E164" s="93"/>
      <c r="F164" s="71" t="s">
        <v>338</v>
      </c>
      <c r="G164" s="93"/>
      <c r="H164" s="93"/>
      <c r="I164" s="83" t="s">
        <v>349</v>
      </c>
      <c r="J164" s="696">
        <v>32</v>
      </c>
      <c r="K164" s="697">
        <f>J164*25%</f>
        <v>8</v>
      </c>
    </row>
    <row r="165" spans="1:12" s="56" customFormat="1" ht="20.100000000000001" customHeight="1">
      <c r="A165" s="883"/>
      <c r="B165" s="80"/>
      <c r="C165" s="81" t="s">
        <v>719</v>
      </c>
      <c r="D165" s="93" t="s">
        <v>720</v>
      </c>
      <c r="E165" s="93"/>
      <c r="F165" s="93"/>
      <c r="G165" s="71" t="s">
        <v>338</v>
      </c>
      <c r="H165" s="93"/>
      <c r="I165" s="85" t="s">
        <v>349</v>
      </c>
      <c r="J165" s="698">
        <v>14</v>
      </c>
      <c r="K165" s="699">
        <f>J165*25%</f>
        <v>3.5</v>
      </c>
    </row>
    <row r="166" spans="1:12" s="56" customFormat="1" ht="20.100000000000001" customHeight="1">
      <c r="A166" s="883"/>
      <c r="B166" s="86"/>
      <c r="C166" s="87"/>
      <c r="D166" s="88"/>
      <c r="E166" s="88"/>
      <c r="F166" s="89">
        <v>1</v>
      </c>
      <c r="G166" s="89">
        <v>1</v>
      </c>
      <c r="H166" s="89"/>
      <c r="I166" s="89"/>
      <c r="J166" s="689">
        <f>SUM(J164:J165)</f>
        <v>46</v>
      </c>
      <c r="K166" s="690">
        <f>SUM(K164:K165)</f>
        <v>11.5</v>
      </c>
      <c r="L166" s="97"/>
    </row>
    <row r="167" spans="1:12" s="97" customFormat="1" ht="20.100000000000001" customHeight="1">
      <c r="A167" s="883"/>
      <c r="B167" s="76">
        <v>128</v>
      </c>
      <c r="C167" s="77" t="s">
        <v>2651</v>
      </c>
      <c r="D167" s="78"/>
      <c r="E167" s="78"/>
      <c r="F167" s="78"/>
      <c r="G167" s="78"/>
      <c r="H167" s="78"/>
      <c r="I167" s="78"/>
      <c r="J167" s="691"/>
      <c r="K167" s="692"/>
      <c r="L167" s="56"/>
    </row>
    <row r="168" spans="1:12" s="56" customFormat="1" ht="20.100000000000001" customHeight="1">
      <c r="A168" s="883"/>
      <c r="B168" s="96"/>
      <c r="C168" s="81" t="s">
        <v>721</v>
      </c>
      <c r="D168" s="93" t="s">
        <v>722</v>
      </c>
      <c r="E168" s="93"/>
      <c r="F168" s="71" t="s">
        <v>338</v>
      </c>
      <c r="G168" s="93"/>
      <c r="H168" s="93"/>
      <c r="I168" s="83" t="s">
        <v>349</v>
      </c>
      <c r="J168" s="696">
        <v>312</v>
      </c>
      <c r="K168" s="697">
        <f>J168*25%</f>
        <v>78</v>
      </c>
    </row>
    <row r="169" spans="1:12" s="56" customFormat="1" ht="20.100000000000001" customHeight="1">
      <c r="A169" s="883"/>
      <c r="B169" s="80"/>
      <c r="C169" s="81" t="s">
        <v>723</v>
      </c>
      <c r="D169" s="93" t="s">
        <v>724</v>
      </c>
      <c r="E169" s="93"/>
      <c r="F169" s="93"/>
      <c r="G169" s="71" t="s">
        <v>338</v>
      </c>
      <c r="H169" s="93"/>
      <c r="I169" s="85" t="s">
        <v>349</v>
      </c>
      <c r="J169" s="698">
        <v>11</v>
      </c>
      <c r="K169" s="699">
        <f>J169*25%</f>
        <v>2.75</v>
      </c>
      <c r="L169"/>
    </row>
    <row r="170" spans="1:12" ht="20.100000000000001" customHeight="1">
      <c r="A170" s="883"/>
      <c r="B170" s="84"/>
      <c r="C170" s="81" t="s">
        <v>601</v>
      </c>
      <c r="D170" s="109" t="s">
        <v>724</v>
      </c>
      <c r="E170" s="109"/>
      <c r="F170" s="109"/>
      <c r="G170" s="71" t="s">
        <v>338</v>
      </c>
      <c r="H170" s="93"/>
      <c r="I170" s="85" t="s">
        <v>349</v>
      </c>
      <c r="J170" s="698">
        <v>10</v>
      </c>
      <c r="K170" s="699">
        <f>J170*25%</f>
        <v>2.5</v>
      </c>
    </row>
    <row r="171" spans="1:12" ht="20.100000000000001" customHeight="1">
      <c r="A171" s="883"/>
      <c r="B171" s="86"/>
      <c r="C171" s="87"/>
      <c r="D171" s="88"/>
      <c r="E171" s="88"/>
      <c r="F171" s="89">
        <v>1</v>
      </c>
      <c r="G171" s="89">
        <v>2</v>
      </c>
      <c r="H171" s="89"/>
      <c r="I171" s="89"/>
      <c r="J171" s="689">
        <f>SUM(J168:J170)</f>
        <v>333</v>
      </c>
      <c r="K171" s="690">
        <f>SUM(K167:K170)</f>
        <v>83.25</v>
      </c>
    </row>
    <row r="172" spans="1:12" ht="20.100000000000001" customHeight="1">
      <c r="A172" s="883"/>
      <c r="B172" s="76">
        <v>129</v>
      </c>
      <c r="C172" s="77" t="s">
        <v>2633</v>
      </c>
      <c r="D172" s="78"/>
      <c r="E172" s="78"/>
      <c r="F172" s="78"/>
      <c r="G172" s="78"/>
      <c r="H172" s="78"/>
      <c r="I172" s="78"/>
      <c r="J172" s="691"/>
      <c r="K172" s="692"/>
    </row>
    <row r="173" spans="1:12" ht="20.100000000000001" customHeight="1">
      <c r="A173" s="883"/>
      <c r="B173" s="84"/>
      <c r="C173" s="81" t="s">
        <v>610</v>
      </c>
      <c r="D173" s="109" t="s">
        <v>725</v>
      </c>
      <c r="E173" s="109"/>
      <c r="F173" s="71" t="s">
        <v>338</v>
      </c>
      <c r="G173" s="109"/>
      <c r="H173" s="93"/>
      <c r="I173" s="83" t="s">
        <v>356</v>
      </c>
      <c r="J173" s="696">
        <v>30</v>
      </c>
      <c r="K173" s="697">
        <f>J173*50%</f>
        <v>15</v>
      </c>
    </row>
    <row r="174" spans="1:12" ht="20.100000000000001" customHeight="1">
      <c r="A174" s="883"/>
      <c r="B174" s="84"/>
      <c r="C174" s="81" t="s">
        <v>726</v>
      </c>
      <c r="D174" s="109" t="s">
        <v>725</v>
      </c>
      <c r="E174" s="109"/>
      <c r="F174" s="71" t="s">
        <v>338</v>
      </c>
      <c r="G174" s="109"/>
      <c r="H174" s="93"/>
      <c r="I174" s="83" t="s">
        <v>356</v>
      </c>
      <c r="J174" s="696">
        <v>40</v>
      </c>
      <c r="K174" s="697">
        <f>J174*50%</f>
        <v>20</v>
      </c>
    </row>
    <row r="175" spans="1:12" ht="20.100000000000001" customHeight="1">
      <c r="A175" s="883"/>
      <c r="B175" s="84"/>
      <c r="C175" s="81" t="s">
        <v>581</v>
      </c>
      <c r="D175" s="109" t="s">
        <v>727</v>
      </c>
      <c r="E175" s="109"/>
      <c r="F175" s="109"/>
      <c r="G175" s="71" t="s">
        <v>338</v>
      </c>
      <c r="H175" s="93"/>
      <c r="I175" s="85" t="s">
        <v>349</v>
      </c>
      <c r="J175" s="698">
        <v>11</v>
      </c>
      <c r="K175" s="699">
        <f t="shared" ref="K175:K180" si="9">J175*25%</f>
        <v>2.75</v>
      </c>
    </row>
    <row r="176" spans="1:12" ht="20.100000000000001" customHeight="1">
      <c r="A176" s="883"/>
      <c r="B176" s="84"/>
      <c r="C176" s="81" t="s">
        <v>728</v>
      </c>
      <c r="D176" s="109" t="s">
        <v>727</v>
      </c>
      <c r="E176" s="109"/>
      <c r="F176" s="109"/>
      <c r="G176" s="71" t="s">
        <v>338</v>
      </c>
      <c r="H176" s="93"/>
      <c r="I176" s="85" t="s">
        <v>349</v>
      </c>
      <c r="J176" s="698">
        <v>14</v>
      </c>
      <c r="K176" s="699">
        <f t="shared" si="9"/>
        <v>3.5</v>
      </c>
    </row>
    <row r="177" spans="1:12" ht="20.100000000000001" customHeight="1">
      <c r="A177" s="883"/>
      <c r="B177" s="84"/>
      <c r="C177" s="81" t="s">
        <v>729</v>
      </c>
      <c r="D177" s="109" t="s">
        <v>727</v>
      </c>
      <c r="E177" s="109"/>
      <c r="F177" s="109"/>
      <c r="G177" s="71" t="s">
        <v>338</v>
      </c>
      <c r="H177" s="93"/>
      <c r="I177" s="85" t="s">
        <v>349</v>
      </c>
      <c r="J177" s="698">
        <v>10</v>
      </c>
      <c r="K177" s="699">
        <f t="shared" si="9"/>
        <v>2.5</v>
      </c>
    </row>
    <row r="178" spans="1:12" ht="20.100000000000001" customHeight="1">
      <c r="A178" s="883"/>
      <c r="B178" s="84"/>
      <c r="C178" s="81" t="s">
        <v>730</v>
      </c>
      <c r="D178" s="109" t="s">
        <v>727</v>
      </c>
      <c r="E178" s="109"/>
      <c r="F178" s="109"/>
      <c r="G178" s="71" t="s">
        <v>338</v>
      </c>
      <c r="H178" s="93"/>
      <c r="I178" s="85" t="s">
        <v>349</v>
      </c>
      <c r="J178" s="698">
        <v>12</v>
      </c>
      <c r="K178" s="699">
        <f t="shared" si="9"/>
        <v>3</v>
      </c>
    </row>
    <row r="179" spans="1:12" ht="20.100000000000001" customHeight="1">
      <c r="A179" s="883"/>
      <c r="B179" s="84"/>
      <c r="C179" s="81" t="s">
        <v>731</v>
      </c>
      <c r="D179" s="109" t="s">
        <v>727</v>
      </c>
      <c r="E179" s="109"/>
      <c r="F179" s="109"/>
      <c r="G179" s="71" t="s">
        <v>338</v>
      </c>
      <c r="H179" s="93"/>
      <c r="I179" s="85" t="s">
        <v>349</v>
      </c>
      <c r="J179" s="698">
        <v>9</v>
      </c>
      <c r="K179" s="699">
        <f t="shared" si="9"/>
        <v>2.25</v>
      </c>
    </row>
    <row r="180" spans="1:12" ht="20.100000000000001" customHeight="1">
      <c r="A180" s="883"/>
      <c r="B180" s="84"/>
      <c r="C180" s="81" t="s">
        <v>732</v>
      </c>
      <c r="D180" s="109" t="s">
        <v>727</v>
      </c>
      <c r="E180" s="109"/>
      <c r="F180" s="109"/>
      <c r="G180" s="71" t="s">
        <v>338</v>
      </c>
      <c r="H180" s="93"/>
      <c r="I180" s="85" t="s">
        <v>349</v>
      </c>
      <c r="J180" s="698">
        <v>10</v>
      </c>
      <c r="K180" s="699">
        <f t="shared" si="9"/>
        <v>2.5</v>
      </c>
    </row>
    <row r="181" spans="1:12" ht="20.100000000000001" customHeight="1">
      <c r="A181" s="883"/>
      <c r="B181" s="86"/>
      <c r="C181" s="87"/>
      <c r="D181" s="88"/>
      <c r="E181" s="88"/>
      <c r="F181" s="89">
        <v>2</v>
      </c>
      <c r="G181" s="89">
        <v>6</v>
      </c>
      <c r="H181" s="89"/>
      <c r="I181" s="89"/>
      <c r="J181" s="689">
        <f>SUM(J173:J180)</f>
        <v>136</v>
      </c>
      <c r="K181" s="690">
        <f>SUM(K173:K180)</f>
        <v>51.5</v>
      </c>
    </row>
    <row r="182" spans="1:12" ht="20.100000000000001" customHeight="1">
      <c r="A182" s="883"/>
      <c r="B182" s="76">
        <v>130</v>
      </c>
      <c r="C182" s="77" t="s">
        <v>154</v>
      </c>
      <c r="D182" s="78"/>
      <c r="E182" s="78"/>
      <c r="F182" s="78"/>
      <c r="G182" s="78"/>
      <c r="H182" s="78"/>
      <c r="I182" s="78"/>
      <c r="J182" s="691"/>
      <c r="K182" s="692"/>
    </row>
    <row r="183" spans="1:12" ht="20.100000000000001" customHeight="1">
      <c r="A183" s="883"/>
      <c r="B183" s="84"/>
      <c r="C183" s="81" t="s">
        <v>733</v>
      </c>
      <c r="D183" s="109" t="s">
        <v>734</v>
      </c>
      <c r="E183" s="109"/>
      <c r="F183" s="71" t="s">
        <v>338</v>
      </c>
      <c r="G183" s="109"/>
      <c r="H183" s="93"/>
      <c r="I183" s="83" t="s">
        <v>349</v>
      </c>
      <c r="J183" s="696">
        <v>48</v>
      </c>
      <c r="K183" s="697">
        <f>J183*25%</f>
        <v>12</v>
      </c>
    </row>
    <row r="184" spans="1:12" ht="20.100000000000001" customHeight="1">
      <c r="A184" s="883"/>
      <c r="B184" s="86"/>
      <c r="C184" s="87"/>
      <c r="D184" s="88"/>
      <c r="E184" s="88"/>
      <c r="F184" s="89">
        <v>1</v>
      </c>
      <c r="G184" s="89">
        <v>0</v>
      </c>
      <c r="H184" s="89"/>
      <c r="I184" s="89"/>
      <c r="J184" s="689">
        <v>48</v>
      </c>
      <c r="K184" s="690">
        <v>12</v>
      </c>
    </row>
    <row r="185" spans="1:12" ht="20.100000000000001" customHeight="1" thickBot="1">
      <c r="A185" s="889"/>
      <c r="B185" s="110"/>
      <c r="C185" s="890" t="s">
        <v>273</v>
      </c>
      <c r="D185" s="891"/>
      <c r="E185" s="111"/>
      <c r="F185" s="110">
        <f>F184+F181+F171+F166+F162</f>
        <v>7</v>
      </c>
      <c r="G185" s="110">
        <f>G184+G181+G171+G166+G162</f>
        <v>12</v>
      </c>
      <c r="H185" s="110"/>
      <c r="I185" s="110"/>
      <c r="J185" s="708">
        <f>J184+J181+J171+J166+J162</f>
        <v>1112</v>
      </c>
      <c r="K185" s="709">
        <f>K184+K181+K171+K166+K162</f>
        <v>425.5</v>
      </c>
      <c r="L185" s="112"/>
    </row>
    <row r="186" spans="1:12" s="112" customFormat="1" ht="20.100000000000001" customHeight="1" thickTop="1">
      <c r="A186" s="883" t="s">
        <v>735</v>
      </c>
      <c r="B186" s="76">
        <v>131</v>
      </c>
      <c r="C186" s="77" t="s">
        <v>2632</v>
      </c>
      <c r="D186" s="78"/>
      <c r="E186" s="78"/>
      <c r="F186" s="78"/>
      <c r="G186" s="78"/>
      <c r="H186" s="78"/>
      <c r="I186" s="78"/>
      <c r="J186" s="78"/>
      <c r="K186" s="692"/>
      <c r="L186"/>
    </row>
    <row r="187" spans="1:12" ht="20.100000000000001" customHeight="1">
      <c r="A187" s="883"/>
      <c r="B187" s="84"/>
      <c r="C187" s="81" t="s">
        <v>736</v>
      </c>
      <c r="D187" s="109" t="s">
        <v>737</v>
      </c>
      <c r="E187" s="109"/>
      <c r="F187" s="71" t="s">
        <v>338</v>
      </c>
      <c r="G187" s="109"/>
      <c r="H187" s="93"/>
      <c r="I187" s="83" t="s">
        <v>356</v>
      </c>
      <c r="J187" s="696">
        <v>30</v>
      </c>
      <c r="K187" s="697">
        <f>J187*50%</f>
        <v>15</v>
      </c>
    </row>
    <row r="188" spans="1:12" ht="20.100000000000001" customHeight="1">
      <c r="A188" s="883"/>
      <c r="B188" s="84"/>
      <c r="C188" s="81" t="s">
        <v>738</v>
      </c>
      <c r="D188" s="109" t="s">
        <v>737</v>
      </c>
      <c r="E188" s="109"/>
      <c r="F188" s="71" t="s">
        <v>338</v>
      </c>
      <c r="G188" s="109"/>
      <c r="H188" s="93"/>
      <c r="I188" s="83" t="s">
        <v>356</v>
      </c>
      <c r="J188" s="696">
        <v>30</v>
      </c>
      <c r="K188" s="697">
        <f>J188*50%</f>
        <v>15</v>
      </c>
    </row>
    <row r="189" spans="1:12" ht="20.100000000000001" customHeight="1">
      <c r="A189" s="883"/>
      <c r="B189" s="84"/>
      <c r="C189" s="81" t="s">
        <v>739</v>
      </c>
      <c r="D189" s="109" t="s">
        <v>737</v>
      </c>
      <c r="E189" s="109"/>
      <c r="F189" s="71" t="s">
        <v>338</v>
      </c>
      <c r="G189" s="109"/>
      <c r="H189" s="93"/>
      <c r="I189" s="83" t="s">
        <v>356</v>
      </c>
      <c r="J189" s="696">
        <v>60</v>
      </c>
      <c r="K189" s="697">
        <f>J189*50%</f>
        <v>30</v>
      </c>
    </row>
    <row r="190" spans="1:12" ht="20.100000000000001" customHeight="1">
      <c r="A190" s="883"/>
      <c r="B190" s="84"/>
      <c r="C190" s="81" t="s">
        <v>740</v>
      </c>
      <c r="D190" s="109" t="s">
        <v>737</v>
      </c>
      <c r="E190" s="109"/>
      <c r="F190" s="71" t="s">
        <v>338</v>
      </c>
      <c r="G190" s="109"/>
      <c r="H190" s="93"/>
      <c r="I190" s="83" t="s">
        <v>356</v>
      </c>
      <c r="J190" s="696">
        <v>40</v>
      </c>
      <c r="K190" s="697">
        <f>J190*50%</f>
        <v>20</v>
      </c>
    </row>
    <row r="191" spans="1:12" ht="20.100000000000001" customHeight="1">
      <c r="A191" s="883"/>
      <c r="B191" s="84"/>
      <c r="C191" s="81" t="s">
        <v>741</v>
      </c>
      <c r="D191" s="109" t="s">
        <v>737</v>
      </c>
      <c r="E191" s="109"/>
      <c r="F191" s="71" t="s">
        <v>338</v>
      </c>
      <c r="G191" s="109"/>
      <c r="H191" s="93"/>
      <c r="I191" s="83" t="s">
        <v>356</v>
      </c>
      <c r="J191" s="696">
        <v>52</v>
      </c>
      <c r="K191" s="697">
        <f>J191*50%</f>
        <v>26</v>
      </c>
    </row>
    <row r="192" spans="1:12" ht="20.100000000000001" customHeight="1">
      <c r="A192" s="883"/>
      <c r="B192" s="84"/>
      <c r="C192" s="81" t="s">
        <v>742</v>
      </c>
      <c r="D192" s="113" t="s">
        <v>743</v>
      </c>
      <c r="E192" s="109"/>
      <c r="F192" s="109"/>
      <c r="G192" s="71" t="s">
        <v>338</v>
      </c>
      <c r="H192" s="93"/>
      <c r="I192" s="83" t="s">
        <v>349</v>
      </c>
      <c r="J192" s="696">
        <v>9</v>
      </c>
      <c r="K192" s="697">
        <f t="shared" ref="K192:K200" si="10">J192*25%</f>
        <v>2.25</v>
      </c>
    </row>
    <row r="193" spans="1:11" ht="20.100000000000001" customHeight="1">
      <c r="A193" s="883"/>
      <c r="B193" s="84"/>
      <c r="C193" s="81" t="s">
        <v>744</v>
      </c>
      <c r="D193" s="113" t="s">
        <v>743</v>
      </c>
      <c r="E193" s="109"/>
      <c r="F193" s="109"/>
      <c r="G193" s="71" t="s">
        <v>338</v>
      </c>
      <c r="H193" s="93"/>
      <c r="I193" s="83" t="s">
        <v>349</v>
      </c>
      <c r="J193" s="696">
        <v>10</v>
      </c>
      <c r="K193" s="697">
        <f t="shared" si="10"/>
        <v>2.5</v>
      </c>
    </row>
    <row r="194" spans="1:11" ht="20.100000000000001" customHeight="1">
      <c r="A194" s="883"/>
      <c r="B194" s="84"/>
      <c r="C194" s="81" t="s">
        <v>745</v>
      </c>
      <c r="D194" s="113" t="s">
        <v>743</v>
      </c>
      <c r="E194" s="109"/>
      <c r="F194" s="109"/>
      <c r="G194" s="71" t="s">
        <v>338</v>
      </c>
      <c r="H194" s="93"/>
      <c r="I194" s="83" t="s">
        <v>349</v>
      </c>
      <c r="J194" s="696">
        <v>12</v>
      </c>
      <c r="K194" s="697">
        <f t="shared" si="10"/>
        <v>3</v>
      </c>
    </row>
    <row r="195" spans="1:11" ht="20.100000000000001" customHeight="1">
      <c r="A195" s="883"/>
      <c r="B195" s="84"/>
      <c r="C195" s="81" t="s">
        <v>746</v>
      </c>
      <c r="D195" s="113" t="s">
        <v>743</v>
      </c>
      <c r="E195" s="109"/>
      <c r="F195" s="109"/>
      <c r="G195" s="71" t="s">
        <v>338</v>
      </c>
      <c r="H195" s="93"/>
      <c r="I195" s="83" t="s">
        <v>349</v>
      </c>
      <c r="J195" s="696">
        <v>15</v>
      </c>
      <c r="K195" s="697">
        <f t="shared" si="10"/>
        <v>3.75</v>
      </c>
    </row>
    <row r="196" spans="1:11" ht="20.100000000000001" customHeight="1">
      <c r="A196" s="883"/>
      <c r="B196" s="84"/>
      <c r="C196" s="81" t="s">
        <v>747</v>
      </c>
      <c r="D196" s="113" t="s">
        <v>743</v>
      </c>
      <c r="E196" s="109"/>
      <c r="F196" s="109"/>
      <c r="G196" s="71" t="s">
        <v>338</v>
      </c>
      <c r="H196" s="93"/>
      <c r="I196" s="83" t="s">
        <v>349</v>
      </c>
      <c r="J196" s="696">
        <v>10</v>
      </c>
      <c r="K196" s="697">
        <f t="shared" si="10"/>
        <v>2.5</v>
      </c>
    </row>
    <row r="197" spans="1:11" ht="20.100000000000001" customHeight="1">
      <c r="A197" s="883"/>
      <c r="B197" s="84"/>
      <c r="C197" s="81" t="s">
        <v>748</v>
      </c>
      <c r="D197" s="113" t="s">
        <v>743</v>
      </c>
      <c r="E197" s="109"/>
      <c r="F197" s="109"/>
      <c r="G197" s="71" t="s">
        <v>338</v>
      </c>
      <c r="H197" s="93"/>
      <c r="I197" s="83" t="s">
        <v>349</v>
      </c>
      <c r="J197" s="696">
        <v>35</v>
      </c>
      <c r="K197" s="697">
        <f t="shared" si="10"/>
        <v>8.75</v>
      </c>
    </row>
    <row r="198" spans="1:11" ht="20.100000000000001" customHeight="1">
      <c r="A198" s="883"/>
      <c r="B198" s="84"/>
      <c r="C198" s="81" t="s">
        <v>749</v>
      </c>
      <c r="D198" s="113" t="s">
        <v>743</v>
      </c>
      <c r="E198" s="109"/>
      <c r="F198" s="109"/>
      <c r="G198" s="71" t="s">
        <v>338</v>
      </c>
      <c r="H198" s="93"/>
      <c r="I198" s="83" t="s">
        <v>349</v>
      </c>
      <c r="J198" s="696">
        <v>20</v>
      </c>
      <c r="K198" s="697">
        <f t="shared" si="10"/>
        <v>5</v>
      </c>
    </row>
    <row r="199" spans="1:11" ht="20.100000000000001" customHeight="1">
      <c r="A199" s="883"/>
      <c r="B199" s="84"/>
      <c r="C199" s="81" t="s">
        <v>750</v>
      </c>
      <c r="D199" s="113" t="s">
        <v>743</v>
      </c>
      <c r="E199" s="109"/>
      <c r="F199" s="109"/>
      <c r="G199" s="71" t="s">
        <v>338</v>
      </c>
      <c r="H199" s="93"/>
      <c r="I199" s="83" t="s">
        <v>349</v>
      </c>
      <c r="J199" s="696">
        <v>20</v>
      </c>
      <c r="K199" s="697">
        <f t="shared" si="10"/>
        <v>5</v>
      </c>
    </row>
    <row r="200" spans="1:11" ht="20.100000000000001" customHeight="1">
      <c r="A200" s="883"/>
      <c r="B200" s="84"/>
      <c r="C200" s="81" t="s">
        <v>751</v>
      </c>
      <c r="D200" s="113" t="s">
        <v>743</v>
      </c>
      <c r="E200" s="109"/>
      <c r="F200" s="109"/>
      <c r="G200" s="71" t="s">
        <v>338</v>
      </c>
      <c r="H200" s="93"/>
      <c r="I200" s="83" t="s">
        <v>349</v>
      </c>
      <c r="J200" s="696">
        <v>20</v>
      </c>
      <c r="K200" s="697">
        <f t="shared" si="10"/>
        <v>5</v>
      </c>
    </row>
    <row r="201" spans="1:11" ht="20.100000000000001" customHeight="1">
      <c r="A201" s="883"/>
      <c r="B201" s="86"/>
      <c r="C201" s="87"/>
      <c r="D201" s="88"/>
      <c r="E201" s="88"/>
      <c r="F201" s="89">
        <v>5</v>
      </c>
      <c r="G201" s="89">
        <v>9</v>
      </c>
      <c r="H201" s="89"/>
      <c r="I201" s="89"/>
      <c r="J201" s="689">
        <f>SUM(J187:J200)</f>
        <v>363</v>
      </c>
      <c r="K201" s="689">
        <f>SUM(K187:K200)</f>
        <v>143.75</v>
      </c>
    </row>
    <row r="202" spans="1:11" ht="20.100000000000001" customHeight="1">
      <c r="A202" s="883"/>
      <c r="B202" s="76">
        <v>132</v>
      </c>
      <c r="C202" s="77" t="s">
        <v>2631</v>
      </c>
      <c r="D202" s="78"/>
      <c r="E202" s="78"/>
      <c r="F202" s="78"/>
      <c r="G202" s="78"/>
      <c r="H202" s="78"/>
      <c r="I202" s="78"/>
      <c r="J202" s="78"/>
      <c r="K202" s="79"/>
    </row>
    <row r="203" spans="1:11" ht="20.100000000000001" customHeight="1">
      <c r="A203" s="883"/>
      <c r="B203" s="84"/>
      <c r="C203" s="81" t="s">
        <v>701</v>
      </c>
      <c r="D203" s="109" t="s">
        <v>752</v>
      </c>
      <c r="E203" s="109"/>
      <c r="F203" s="71" t="s">
        <v>338</v>
      </c>
      <c r="G203" s="109"/>
      <c r="H203" s="93"/>
      <c r="I203" s="83" t="s">
        <v>356</v>
      </c>
      <c r="J203" s="696">
        <v>12</v>
      </c>
      <c r="K203" s="697">
        <f>J203*50%</f>
        <v>6</v>
      </c>
    </row>
    <row r="204" spans="1:11" ht="20.100000000000001" customHeight="1">
      <c r="A204" s="883"/>
      <c r="B204" s="84"/>
      <c r="C204" s="81" t="s">
        <v>753</v>
      </c>
      <c r="D204" s="109" t="s">
        <v>754</v>
      </c>
      <c r="E204" s="109"/>
      <c r="F204" s="109"/>
      <c r="G204" s="71" t="s">
        <v>338</v>
      </c>
      <c r="H204" s="93"/>
      <c r="I204" s="85" t="s">
        <v>349</v>
      </c>
      <c r="J204" s="698">
        <v>16</v>
      </c>
      <c r="K204" s="699">
        <f t="shared" ref="K204:K209" si="11">J204*25%</f>
        <v>4</v>
      </c>
    </row>
    <row r="205" spans="1:11" ht="20.100000000000001" customHeight="1">
      <c r="A205" s="883"/>
      <c r="B205" s="84"/>
      <c r="C205" s="81" t="s">
        <v>755</v>
      </c>
      <c r="D205" s="109" t="s">
        <v>754</v>
      </c>
      <c r="E205" s="109"/>
      <c r="F205" s="109"/>
      <c r="G205" s="71" t="s">
        <v>338</v>
      </c>
      <c r="H205" s="93"/>
      <c r="I205" s="85" t="s">
        <v>349</v>
      </c>
      <c r="J205" s="698">
        <v>15</v>
      </c>
      <c r="K205" s="699">
        <f t="shared" si="11"/>
        <v>3.75</v>
      </c>
    </row>
    <row r="206" spans="1:11" ht="20.100000000000001" customHeight="1">
      <c r="A206" s="883"/>
      <c r="B206" s="84"/>
      <c r="C206" s="81" t="s">
        <v>756</v>
      </c>
      <c r="D206" s="109" t="s">
        <v>754</v>
      </c>
      <c r="E206" s="109"/>
      <c r="F206" s="109"/>
      <c r="G206" s="71" t="s">
        <v>338</v>
      </c>
      <c r="H206" s="93"/>
      <c r="I206" s="85" t="s">
        <v>349</v>
      </c>
      <c r="J206" s="698">
        <v>7</v>
      </c>
      <c r="K206" s="699">
        <f t="shared" si="11"/>
        <v>1.75</v>
      </c>
    </row>
    <row r="207" spans="1:11" ht="20.100000000000001" customHeight="1">
      <c r="A207" s="883"/>
      <c r="B207" s="84"/>
      <c r="C207" s="81" t="s">
        <v>501</v>
      </c>
      <c r="D207" s="109" t="s">
        <v>754</v>
      </c>
      <c r="E207" s="109"/>
      <c r="F207" s="109"/>
      <c r="G207" s="71" t="s">
        <v>338</v>
      </c>
      <c r="H207" s="93"/>
      <c r="I207" s="85" t="s">
        <v>349</v>
      </c>
      <c r="J207" s="698">
        <v>9</v>
      </c>
      <c r="K207" s="699">
        <f t="shared" si="11"/>
        <v>2.25</v>
      </c>
    </row>
    <row r="208" spans="1:11" ht="20.100000000000001" customHeight="1">
      <c r="A208" s="883"/>
      <c r="B208" s="84"/>
      <c r="C208" s="81" t="s">
        <v>494</v>
      </c>
      <c r="D208" s="109" t="s">
        <v>754</v>
      </c>
      <c r="E208" s="109"/>
      <c r="F208" s="109"/>
      <c r="G208" s="71" t="s">
        <v>338</v>
      </c>
      <c r="H208" s="93"/>
      <c r="I208" s="85" t="s">
        <v>349</v>
      </c>
      <c r="J208" s="698">
        <v>30</v>
      </c>
      <c r="K208" s="699">
        <f t="shared" si="11"/>
        <v>7.5</v>
      </c>
    </row>
    <row r="209" spans="1:11" ht="20.100000000000001" customHeight="1">
      <c r="A209" s="883"/>
      <c r="B209" s="84"/>
      <c r="C209" s="81" t="s">
        <v>757</v>
      </c>
      <c r="D209" s="109" t="s">
        <v>754</v>
      </c>
      <c r="E209" s="109"/>
      <c r="F209" s="109"/>
      <c r="G209" s="71" t="s">
        <v>338</v>
      </c>
      <c r="H209" s="93"/>
      <c r="I209" s="85" t="s">
        <v>349</v>
      </c>
      <c r="J209" s="698">
        <v>7</v>
      </c>
      <c r="K209" s="699">
        <f t="shared" si="11"/>
        <v>1.75</v>
      </c>
    </row>
    <row r="210" spans="1:11" ht="15.75" customHeight="1">
      <c r="A210" s="883"/>
      <c r="B210" s="86"/>
      <c r="C210" s="87"/>
      <c r="D210" s="88"/>
      <c r="E210" s="88"/>
      <c r="F210" s="89">
        <v>1</v>
      </c>
      <c r="G210" s="89">
        <v>6</v>
      </c>
      <c r="H210" s="89"/>
      <c r="I210" s="89"/>
      <c r="J210" s="689">
        <f>SUM(J203:J209)</f>
        <v>96</v>
      </c>
      <c r="K210" s="690">
        <f>SUM(K203:K209)</f>
        <v>27</v>
      </c>
    </row>
    <row r="211" spans="1:11" ht="15.75" customHeight="1">
      <c r="A211" s="883"/>
      <c r="B211" s="76">
        <v>133</v>
      </c>
      <c r="C211" s="77" t="s">
        <v>156</v>
      </c>
      <c r="D211" s="78"/>
      <c r="E211" s="78"/>
      <c r="F211" s="78"/>
      <c r="G211" s="78"/>
      <c r="H211" s="78"/>
      <c r="I211" s="78"/>
      <c r="J211" s="691"/>
      <c r="K211" s="692"/>
    </row>
    <row r="212" spans="1:11" ht="20.100000000000001" customHeight="1">
      <c r="A212" s="883"/>
      <c r="B212" s="84"/>
      <c r="C212" s="81" t="s">
        <v>610</v>
      </c>
      <c r="D212" s="109" t="s">
        <v>758</v>
      </c>
      <c r="E212" s="109"/>
      <c r="F212" s="71" t="s">
        <v>338</v>
      </c>
      <c r="G212" s="109"/>
      <c r="H212" s="93"/>
      <c r="I212" s="83" t="s">
        <v>356</v>
      </c>
      <c r="J212" s="696">
        <v>40</v>
      </c>
      <c r="K212" s="697">
        <f>J212*50%</f>
        <v>20</v>
      </c>
    </row>
    <row r="213" spans="1:11" ht="20.100000000000001" customHeight="1">
      <c r="A213" s="883"/>
      <c r="B213" s="84"/>
      <c r="C213" s="81" t="s">
        <v>759</v>
      </c>
      <c r="D213" s="109" t="s">
        <v>760</v>
      </c>
      <c r="E213" s="109"/>
      <c r="F213" s="109"/>
      <c r="G213" s="71" t="s">
        <v>338</v>
      </c>
      <c r="H213" s="93"/>
      <c r="I213" s="85" t="s">
        <v>349</v>
      </c>
      <c r="J213" s="698">
        <v>40</v>
      </c>
      <c r="K213" s="699">
        <f>J213*25%</f>
        <v>10</v>
      </c>
    </row>
    <row r="214" spans="1:11" ht="20.100000000000001" customHeight="1">
      <c r="A214" s="883"/>
      <c r="B214" s="84"/>
      <c r="C214" s="81" t="s">
        <v>761</v>
      </c>
      <c r="D214" s="109" t="s">
        <v>760</v>
      </c>
      <c r="E214" s="109"/>
      <c r="F214" s="109"/>
      <c r="G214" s="71" t="s">
        <v>338</v>
      </c>
      <c r="H214" s="93"/>
      <c r="I214" s="85" t="s">
        <v>349</v>
      </c>
      <c r="J214" s="698">
        <v>10</v>
      </c>
      <c r="K214" s="699">
        <f>J214*25%</f>
        <v>2.5</v>
      </c>
    </row>
    <row r="215" spans="1:11" ht="20.100000000000001" customHeight="1">
      <c r="A215" s="883"/>
      <c r="B215" s="84"/>
      <c r="C215" s="81" t="s">
        <v>501</v>
      </c>
      <c r="D215" s="109" t="s">
        <v>760</v>
      </c>
      <c r="E215" s="109"/>
      <c r="F215" s="109"/>
      <c r="G215" s="71" t="s">
        <v>338</v>
      </c>
      <c r="H215" s="93"/>
      <c r="I215" s="85" t="s">
        <v>349</v>
      </c>
      <c r="J215" s="698">
        <v>16</v>
      </c>
      <c r="K215" s="699">
        <f>J215*25%</f>
        <v>4</v>
      </c>
    </row>
    <row r="216" spans="1:11" ht="20.100000000000001" customHeight="1">
      <c r="A216" s="883"/>
      <c r="B216" s="84"/>
      <c r="C216" s="81" t="s">
        <v>762</v>
      </c>
      <c r="D216" s="109" t="s">
        <v>760</v>
      </c>
      <c r="E216" s="109"/>
      <c r="F216" s="109"/>
      <c r="G216" s="71" t="s">
        <v>338</v>
      </c>
      <c r="H216" s="93"/>
      <c r="I216" s="85" t="s">
        <v>349</v>
      </c>
      <c r="J216" s="698">
        <v>10</v>
      </c>
      <c r="K216" s="699">
        <f>J216*25%</f>
        <v>2.5</v>
      </c>
    </row>
    <row r="217" spans="1:11" ht="20.100000000000001" customHeight="1">
      <c r="A217" s="883"/>
      <c r="B217" s="84"/>
      <c r="C217" s="81" t="s">
        <v>659</v>
      </c>
      <c r="D217" s="109" t="s">
        <v>760</v>
      </c>
      <c r="E217" s="109"/>
      <c r="F217" s="109"/>
      <c r="G217" s="71" t="s">
        <v>338</v>
      </c>
      <c r="H217" s="93"/>
      <c r="I217" s="85" t="s">
        <v>349</v>
      </c>
      <c r="J217" s="698">
        <v>11</v>
      </c>
      <c r="K217" s="699">
        <f>J217*25%</f>
        <v>2.75</v>
      </c>
    </row>
    <row r="218" spans="1:11" ht="20.100000000000001" customHeight="1">
      <c r="A218" s="883"/>
      <c r="B218" s="86"/>
      <c r="C218" s="87"/>
      <c r="D218" s="88"/>
      <c r="E218" s="88"/>
      <c r="F218" s="89">
        <v>1</v>
      </c>
      <c r="G218" s="89">
        <v>5</v>
      </c>
      <c r="H218" s="89"/>
      <c r="I218" s="89"/>
      <c r="J218" s="689">
        <f>SUM(J212:J217)</f>
        <v>127</v>
      </c>
      <c r="K218" s="690">
        <f>SUM(K212:K217)</f>
        <v>41.75</v>
      </c>
    </row>
    <row r="219" spans="1:11" ht="20.100000000000001" customHeight="1">
      <c r="A219" s="883"/>
      <c r="B219" s="76">
        <v>134</v>
      </c>
      <c r="C219" s="77" t="s">
        <v>2652</v>
      </c>
      <c r="D219" s="78"/>
      <c r="E219" s="78"/>
      <c r="F219" s="78"/>
      <c r="G219" s="78"/>
      <c r="H219" s="78"/>
      <c r="I219" s="78"/>
      <c r="J219" s="691"/>
      <c r="K219" s="692"/>
    </row>
    <row r="220" spans="1:11" ht="20.100000000000001" customHeight="1">
      <c r="A220" s="883"/>
      <c r="B220" s="84"/>
      <c r="C220" s="81" t="s">
        <v>763</v>
      </c>
      <c r="D220" s="109" t="s">
        <v>764</v>
      </c>
      <c r="E220" s="109"/>
      <c r="F220" s="71" t="s">
        <v>338</v>
      </c>
      <c r="G220" s="109"/>
      <c r="H220" s="93"/>
      <c r="I220" s="83" t="s">
        <v>356</v>
      </c>
      <c r="J220" s="696">
        <v>20</v>
      </c>
      <c r="K220" s="697">
        <f>J220*50%</f>
        <v>10</v>
      </c>
    </row>
    <row r="221" spans="1:11" ht="20.100000000000001" customHeight="1">
      <c r="A221" s="883"/>
      <c r="B221" s="86"/>
      <c r="C221" s="87"/>
      <c r="D221" s="88"/>
      <c r="E221" s="88"/>
      <c r="F221" s="89">
        <v>1</v>
      </c>
      <c r="G221" s="89">
        <v>0</v>
      </c>
      <c r="H221" s="89"/>
      <c r="I221" s="89"/>
      <c r="J221" s="689">
        <v>20</v>
      </c>
      <c r="K221" s="690">
        <v>10</v>
      </c>
    </row>
    <row r="222" spans="1:11" ht="20.100000000000001" customHeight="1">
      <c r="A222" s="883"/>
      <c r="B222" s="76">
        <v>135</v>
      </c>
      <c r="C222" s="77" t="s">
        <v>157</v>
      </c>
      <c r="D222" s="78"/>
      <c r="E222" s="78"/>
      <c r="F222" s="78"/>
      <c r="G222" s="78"/>
      <c r="H222" s="78"/>
      <c r="I222" s="78"/>
      <c r="J222" s="691"/>
      <c r="K222" s="692"/>
    </row>
    <row r="223" spans="1:11" ht="20.100000000000001" customHeight="1">
      <c r="A223" s="883"/>
      <c r="B223" s="20"/>
      <c r="C223" s="81" t="s">
        <v>765</v>
      </c>
      <c r="D223" s="109" t="s">
        <v>766</v>
      </c>
      <c r="E223" s="109"/>
      <c r="F223" s="71" t="s">
        <v>338</v>
      </c>
      <c r="G223" s="109"/>
      <c r="H223" s="93"/>
      <c r="I223" s="83" t="s">
        <v>356</v>
      </c>
      <c r="J223" s="696">
        <v>48</v>
      </c>
      <c r="K223" s="697">
        <f>J223*50%</f>
        <v>24</v>
      </c>
    </row>
    <row r="224" spans="1:11" ht="20.100000000000001" customHeight="1">
      <c r="A224" s="883"/>
      <c r="B224" s="84"/>
      <c r="C224" s="81" t="s">
        <v>767</v>
      </c>
      <c r="D224" s="109" t="s">
        <v>768</v>
      </c>
      <c r="E224" s="109"/>
      <c r="F224" s="109"/>
      <c r="G224" s="71" t="s">
        <v>338</v>
      </c>
      <c r="H224" s="93"/>
      <c r="I224" s="83" t="s">
        <v>349</v>
      </c>
      <c r="J224" s="696">
        <v>20</v>
      </c>
      <c r="K224" s="697">
        <f>J224*25%</f>
        <v>5</v>
      </c>
    </row>
    <row r="225" spans="1:11" ht="20.100000000000001" customHeight="1">
      <c r="A225" s="883"/>
      <c r="B225" s="84"/>
      <c r="C225" s="81" t="s">
        <v>769</v>
      </c>
      <c r="D225" s="109" t="s">
        <v>768</v>
      </c>
      <c r="E225" s="109"/>
      <c r="F225" s="109"/>
      <c r="G225" s="71" t="s">
        <v>338</v>
      </c>
      <c r="H225" s="93"/>
      <c r="I225" s="83" t="s">
        <v>349</v>
      </c>
      <c r="J225" s="696">
        <v>20</v>
      </c>
      <c r="K225" s="697">
        <f>J225*25%</f>
        <v>5</v>
      </c>
    </row>
    <row r="226" spans="1:11" ht="20.100000000000001" customHeight="1">
      <c r="A226" s="883"/>
      <c r="B226" s="86"/>
      <c r="C226" s="87"/>
      <c r="D226" s="88"/>
      <c r="E226" s="88"/>
      <c r="F226" s="89">
        <v>1</v>
      </c>
      <c r="G226" s="89">
        <v>2</v>
      </c>
      <c r="H226" s="89"/>
      <c r="I226" s="89"/>
      <c r="J226" s="689">
        <f>SUM(J223:J225)</f>
        <v>88</v>
      </c>
      <c r="K226" s="690">
        <f>SUM(K223:K225)</f>
        <v>34</v>
      </c>
    </row>
    <row r="227" spans="1:11" ht="20.100000000000001" customHeight="1">
      <c r="A227" s="883"/>
      <c r="B227" s="114"/>
      <c r="C227" s="884" t="s">
        <v>273</v>
      </c>
      <c r="D227" s="885"/>
      <c r="E227" s="115"/>
      <c r="F227" s="114">
        <f>F226+F221+F218+F210+F201</f>
        <v>9</v>
      </c>
      <c r="G227" s="114">
        <f>G226+G221+G218+G210+G201</f>
        <v>22</v>
      </c>
      <c r="H227" s="114"/>
      <c r="I227" s="114"/>
      <c r="J227" s="700">
        <f>J226+J221+J218+J210+J201</f>
        <v>694</v>
      </c>
      <c r="K227" s="701">
        <f>K226+K221+K218+K210+K201</f>
        <v>256.5</v>
      </c>
    </row>
    <row r="228" spans="1:11" ht="20.100000000000001" customHeight="1">
      <c r="A228" s="116"/>
      <c r="B228" s="117"/>
      <c r="C228" s="118"/>
      <c r="D228" s="119"/>
      <c r="E228" s="119"/>
      <c r="F228" s="711">
        <f>F227+F185+F155+F138+F120+F98+F72+F51+F27</f>
        <v>52</v>
      </c>
      <c r="G228" s="711">
        <f>G227+G185+G155+G138+G120+G98+G72+G51+G27</f>
        <v>66</v>
      </c>
      <c r="H228" s="710"/>
      <c r="I228" s="710"/>
      <c r="J228" s="710">
        <f>J227+J185+J155+J138+J120+J98+J72+J51+J27</f>
        <v>3640</v>
      </c>
      <c r="K228" s="710">
        <f>K227+K185+K155+K138+K120+K98+K72+K51+K27</f>
        <v>1413.25</v>
      </c>
    </row>
    <row r="229" spans="1:11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</row>
    <row r="230" spans="1:11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</row>
    <row r="231" spans="1:11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</row>
    <row r="232" spans="1:11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</row>
    <row r="233" spans="1:11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</row>
    <row r="234" spans="1:11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</row>
    <row r="235" spans="1:11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</row>
    <row r="236" spans="1:11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</row>
    <row r="237" spans="1:11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</row>
    <row r="238" spans="1:11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</row>
    <row r="239" spans="1:11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</row>
    <row r="240" spans="1:11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</row>
    <row r="241" spans="1:11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</row>
    <row r="242" spans="1:11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</row>
    <row r="243" spans="1:11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</row>
    <row r="244" spans="1:11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</row>
    <row r="245" spans="1:11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</row>
    <row r="246" spans="1:11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</row>
    <row r="247" spans="1:11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</row>
    <row r="248" spans="1:11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</row>
    <row r="249" spans="1:11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</row>
    <row r="250" spans="1:11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</row>
    <row r="251" spans="1:11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</row>
  </sheetData>
  <mergeCells count="27">
    <mergeCell ref="B1:K1"/>
    <mergeCell ref="A3:K3"/>
    <mergeCell ref="A7:B8"/>
    <mergeCell ref="C7:C8"/>
    <mergeCell ref="D7:D8"/>
    <mergeCell ref="E7:H7"/>
    <mergeCell ref="I7:I8"/>
    <mergeCell ref="J7:J8"/>
    <mergeCell ref="K7:K8"/>
    <mergeCell ref="A9:A27"/>
    <mergeCell ref="C27:D27"/>
    <mergeCell ref="A28:A51"/>
    <mergeCell ref="C51:D51"/>
    <mergeCell ref="A52:A72"/>
    <mergeCell ref="C72:D72"/>
    <mergeCell ref="A73:A98"/>
    <mergeCell ref="C98:D98"/>
    <mergeCell ref="A99:A120"/>
    <mergeCell ref="C120:D120"/>
    <mergeCell ref="A121:A138"/>
    <mergeCell ref="C138:D138"/>
    <mergeCell ref="A186:A227"/>
    <mergeCell ref="C227:D227"/>
    <mergeCell ref="A139:A155"/>
    <mergeCell ref="C155:D155"/>
    <mergeCell ref="A156:A185"/>
    <mergeCell ref="C185:D185"/>
  </mergeCells>
  <pageMargins left="0.95" right="0.7" top="0.75" bottom="0.75" header="0.3" footer="0.3"/>
  <pageSetup paperSize="9" scale="65" orientation="portrait" horizontalDpi="4294967293" verticalDpi="4294967293" r:id="rId1"/>
  <headerFooter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theme="4" tint="-0.249977111117893"/>
  </sheetPr>
  <dimension ref="A1:AE548"/>
  <sheetViews>
    <sheetView topLeftCell="A10" zoomScale="80" zoomScaleNormal="80" workbookViewId="0">
      <selection activeCell="L12" sqref="L12"/>
    </sheetView>
  </sheetViews>
  <sheetFormatPr defaultRowHeight="15"/>
  <cols>
    <col min="1" max="1" width="6.28515625" customWidth="1"/>
    <col min="2" max="2" width="7" style="25" customWidth="1"/>
    <col min="3" max="3" width="35.42578125" style="41" customWidth="1"/>
    <col min="4" max="4" width="19.85546875" customWidth="1"/>
    <col min="5" max="5" width="5.42578125" customWidth="1"/>
    <col min="6" max="6" width="6.28515625" style="60" customWidth="1"/>
    <col min="7" max="7" width="7.5703125" style="60" customWidth="1"/>
    <col min="8" max="8" width="6.7109375" style="60" customWidth="1"/>
    <col min="9" max="9" width="9.85546875" style="60" customWidth="1"/>
    <col min="10" max="10" width="8.5703125" style="60" customWidth="1"/>
    <col min="11" max="11" width="7.85546875" style="14" customWidth="1"/>
    <col min="12" max="12" width="18.42578125" customWidth="1"/>
    <col min="17" max="17" width="20.42578125" customWidth="1"/>
    <col min="23" max="23" width="13.28515625" customWidth="1"/>
    <col min="25" max="25" width="10.5703125" customWidth="1"/>
    <col min="256" max="256" width="7.85546875" customWidth="1"/>
    <col min="257" max="257" width="5.140625" customWidth="1"/>
    <col min="258" max="258" width="35.42578125" customWidth="1"/>
    <col min="259" max="259" width="19.85546875" customWidth="1"/>
    <col min="260" max="260" width="5.42578125" customWidth="1"/>
    <col min="261" max="261" width="6.28515625" customWidth="1"/>
    <col min="262" max="262" width="7.5703125" customWidth="1"/>
    <col min="263" max="263" width="6.7109375" customWidth="1"/>
    <col min="264" max="264" width="12.5703125" customWidth="1"/>
    <col min="265" max="265" width="8.5703125" customWidth="1"/>
    <col min="266" max="266" width="7.85546875" customWidth="1"/>
    <col min="512" max="512" width="7.85546875" customWidth="1"/>
    <col min="513" max="513" width="5.140625" customWidth="1"/>
    <col min="514" max="514" width="35.42578125" customWidth="1"/>
    <col min="515" max="515" width="19.85546875" customWidth="1"/>
    <col min="516" max="516" width="5.42578125" customWidth="1"/>
    <col min="517" max="517" width="6.28515625" customWidth="1"/>
    <col min="518" max="518" width="7.5703125" customWidth="1"/>
    <col min="519" max="519" width="6.7109375" customWidth="1"/>
    <col min="520" max="520" width="12.5703125" customWidth="1"/>
    <col min="521" max="521" width="8.5703125" customWidth="1"/>
    <col min="522" max="522" width="7.85546875" customWidth="1"/>
    <col min="768" max="768" width="7.85546875" customWidth="1"/>
    <col min="769" max="769" width="5.140625" customWidth="1"/>
    <col min="770" max="770" width="35.42578125" customWidth="1"/>
    <col min="771" max="771" width="19.85546875" customWidth="1"/>
    <col min="772" max="772" width="5.42578125" customWidth="1"/>
    <col min="773" max="773" width="6.28515625" customWidth="1"/>
    <col min="774" max="774" width="7.5703125" customWidth="1"/>
    <col min="775" max="775" width="6.7109375" customWidth="1"/>
    <col min="776" max="776" width="12.5703125" customWidth="1"/>
    <col min="777" max="777" width="8.5703125" customWidth="1"/>
    <col min="778" max="778" width="7.85546875" customWidth="1"/>
    <col min="1024" max="1024" width="7.85546875" customWidth="1"/>
    <col min="1025" max="1025" width="5.140625" customWidth="1"/>
    <col min="1026" max="1026" width="35.42578125" customWidth="1"/>
    <col min="1027" max="1027" width="19.85546875" customWidth="1"/>
    <col min="1028" max="1028" width="5.42578125" customWidth="1"/>
    <col min="1029" max="1029" width="6.28515625" customWidth="1"/>
    <col min="1030" max="1030" width="7.5703125" customWidth="1"/>
    <col min="1031" max="1031" width="6.7109375" customWidth="1"/>
    <col min="1032" max="1032" width="12.5703125" customWidth="1"/>
    <col min="1033" max="1033" width="8.5703125" customWidth="1"/>
    <col min="1034" max="1034" width="7.85546875" customWidth="1"/>
    <col min="1280" max="1280" width="7.85546875" customWidth="1"/>
    <col min="1281" max="1281" width="5.140625" customWidth="1"/>
    <col min="1282" max="1282" width="35.42578125" customWidth="1"/>
    <col min="1283" max="1283" width="19.85546875" customWidth="1"/>
    <col min="1284" max="1284" width="5.42578125" customWidth="1"/>
    <col min="1285" max="1285" width="6.28515625" customWidth="1"/>
    <col min="1286" max="1286" width="7.5703125" customWidth="1"/>
    <col min="1287" max="1287" width="6.7109375" customWidth="1"/>
    <col min="1288" max="1288" width="12.5703125" customWidth="1"/>
    <col min="1289" max="1289" width="8.5703125" customWidth="1"/>
    <col min="1290" max="1290" width="7.85546875" customWidth="1"/>
    <col min="1536" max="1536" width="7.85546875" customWidth="1"/>
    <col min="1537" max="1537" width="5.140625" customWidth="1"/>
    <col min="1538" max="1538" width="35.42578125" customWidth="1"/>
    <col min="1539" max="1539" width="19.85546875" customWidth="1"/>
    <col min="1540" max="1540" width="5.42578125" customWidth="1"/>
    <col min="1541" max="1541" width="6.28515625" customWidth="1"/>
    <col min="1542" max="1542" width="7.5703125" customWidth="1"/>
    <col min="1543" max="1543" width="6.7109375" customWidth="1"/>
    <col min="1544" max="1544" width="12.5703125" customWidth="1"/>
    <col min="1545" max="1545" width="8.5703125" customWidth="1"/>
    <col min="1546" max="1546" width="7.85546875" customWidth="1"/>
    <col min="1792" max="1792" width="7.85546875" customWidth="1"/>
    <col min="1793" max="1793" width="5.140625" customWidth="1"/>
    <col min="1794" max="1794" width="35.42578125" customWidth="1"/>
    <col min="1795" max="1795" width="19.85546875" customWidth="1"/>
    <col min="1796" max="1796" width="5.42578125" customWidth="1"/>
    <col min="1797" max="1797" width="6.28515625" customWidth="1"/>
    <col min="1798" max="1798" width="7.5703125" customWidth="1"/>
    <col min="1799" max="1799" width="6.7109375" customWidth="1"/>
    <col min="1800" max="1800" width="12.5703125" customWidth="1"/>
    <col min="1801" max="1801" width="8.5703125" customWidth="1"/>
    <col min="1802" max="1802" width="7.85546875" customWidth="1"/>
    <col min="2048" max="2048" width="7.85546875" customWidth="1"/>
    <col min="2049" max="2049" width="5.140625" customWidth="1"/>
    <col min="2050" max="2050" width="35.42578125" customWidth="1"/>
    <col min="2051" max="2051" width="19.85546875" customWidth="1"/>
    <col min="2052" max="2052" width="5.42578125" customWidth="1"/>
    <col min="2053" max="2053" width="6.28515625" customWidth="1"/>
    <col min="2054" max="2054" width="7.5703125" customWidth="1"/>
    <col min="2055" max="2055" width="6.7109375" customWidth="1"/>
    <col min="2056" max="2056" width="12.5703125" customWidth="1"/>
    <col min="2057" max="2057" width="8.5703125" customWidth="1"/>
    <col min="2058" max="2058" width="7.85546875" customWidth="1"/>
    <col min="2304" max="2304" width="7.85546875" customWidth="1"/>
    <col min="2305" max="2305" width="5.140625" customWidth="1"/>
    <col min="2306" max="2306" width="35.42578125" customWidth="1"/>
    <col min="2307" max="2307" width="19.85546875" customWidth="1"/>
    <col min="2308" max="2308" width="5.42578125" customWidth="1"/>
    <col min="2309" max="2309" width="6.28515625" customWidth="1"/>
    <col min="2310" max="2310" width="7.5703125" customWidth="1"/>
    <col min="2311" max="2311" width="6.7109375" customWidth="1"/>
    <col min="2312" max="2312" width="12.5703125" customWidth="1"/>
    <col min="2313" max="2313" width="8.5703125" customWidth="1"/>
    <col min="2314" max="2314" width="7.85546875" customWidth="1"/>
    <col min="2560" max="2560" width="7.85546875" customWidth="1"/>
    <col min="2561" max="2561" width="5.140625" customWidth="1"/>
    <col min="2562" max="2562" width="35.42578125" customWidth="1"/>
    <col min="2563" max="2563" width="19.85546875" customWidth="1"/>
    <col min="2564" max="2564" width="5.42578125" customWidth="1"/>
    <col min="2565" max="2565" width="6.28515625" customWidth="1"/>
    <col min="2566" max="2566" width="7.5703125" customWidth="1"/>
    <col min="2567" max="2567" width="6.7109375" customWidth="1"/>
    <col min="2568" max="2568" width="12.5703125" customWidth="1"/>
    <col min="2569" max="2569" width="8.5703125" customWidth="1"/>
    <col min="2570" max="2570" width="7.85546875" customWidth="1"/>
    <col min="2816" max="2816" width="7.85546875" customWidth="1"/>
    <col min="2817" max="2817" width="5.140625" customWidth="1"/>
    <col min="2818" max="2818" width="35.42578125" customWidth="1"/>
    <col min="2819" max="2819" width="19.85546875" customWidth="1"/>
    <col min="2820" max="2820" width="5.42578125" customWidth="1"/>
    <col min="2821" max="2821" width="6.28515625" customWidth="1"/>
    <col min="2822" max="2822" width="7.5703125" customWidth="1"/>
    <col min="2823" max="2823" width="6.7109375" customWidth="1"/>
    <col min="2824" max="2824" width="12.5703125" customWidth="1"/>
    <col min="2825" max="2825" width="8.5703125" customWidth="1"/>
    <col min="2826" max="2826" width="7.85546875" customWidth="1"/>
    <col min="3072" max="3072" width="7.85546875" customWidth="1"/>
    <col min="3073" max="3073" width="5.140625" customWidth="1"/>
    <col min="3074" max="3074" width="35.42578125" customWidth="1"/>
    <col min="3075" max="3075" width="19.85546875" customWidth="1"/>
    <col min="3076" max="3076" width="5.42578125" customWidth="1"/>
    <col min="3077" max="3077" width="6.28515625" customWidth="1"/>
    <col min="3078" max="3078" width="7.5703125" customWidth="1"/>
    <col min="3079" max="3079" width="6.7109375" customWidth="1"/>
    <col min="3080" max="3080" width="12.5703125" customWidth="1"/>
    <col min="3081" max="3081" width="8.5703125" customWidth="1"/>
    <col min="3082" max="3082" width="7.85546875" customWidth="1"/>
    <col min="3328" max="3328" width="7.85546875" customWidth="1"/>
    <col min="3329" max="3329" width="5.140625" customWidth="1"/>
    <col min="3330" max="3330" width="35.42578125" customWidth="1"/>
    <col min="3331" max="3331" width="19.85546875" customWidth="1"/>
    <col min="3332" max="3332" width="5.42578125" customWidth="1"/>
    <col min="3333" max="3333" width="6.28515625" customWidth="1"/>
    <col min="3334" max="3334" width="7.5703125" customWidth="1"/>
    <col min="3335" max="3335" width="6.7109375" customWidth="1"/>
    <col min="3336" max="3336" width="12.5703125" customWidth="1"/>
    <col min="3337" max="3337" width="8.5703125" customWidth="1"/>
    <col min="3338" max="3338" width="7.85546875" customWidth="1"/>
    <col min="3584" max="3584" width="7.85546875" customWidth="1"/>
    <col min="3585" max="3585" width="5.140625" customWidth="1"/>
    <col min="3586" max="3586" width="35.42578125" customWidth="1"/>
    <col min="3587" max="3587" width="19.85546875" customWidth="1"/>
    <col min="3588" max="3588" width="5.42578125" customWidth="1"/>
    <col min="3589" max="3589" width="6.28515625" customWidth="1"/>
    <col min="3590" max="3590" width="7.5703125" customWidth="1"/>
    <col min="3591" max="3591" width="6.7109375" customWidth="1"/>
    <col min="3592" max="3592" width="12.5703125" customWidth="1"/>
    <col min="3593" max="3593" width="8.5703125" customWidth="1"/>
    <col min="3594" max="3594" width="7.85546875" customWidth="1"/>
    <col min="3840" max="3840" width="7.85546875" customWidth="1"/>
    <col min="3841" max="3841" width="5.140625" customWidth="1"/>
    <col min="3842" max="3842" width="35.42578125" customWidth="1"/>
    <col min="3843" max="3843" width="19.85546875" customWidth="1"/>
    <col min="3844" max="3844" width="5.42578125" customWidth="1"/>
    <col min="3845" max="3845" width="6.28515625" customWidth="1"/>
    <col min="3846" max="3846" width="7.5703125" customWidth="1"/>
    <col min="3847" max="3847" width="6.7109375" customWidth="1"/>
    <col min="3848" max="3848" width="12.5703125" customWidth="1"/>
    <col min="3849" max="3849" width="8.5703125" customWidth="1"/>
    <col min="3850" max="3850" width="7.85546875" customWidth="1"/>
    <col min="4096" max="4096" width="7.85546875" customWidth="1"/>
    <col min="4097" max="4097" width="5.140625" customWidth="1"/>
    <col min="4098" max="4098" width="35.42578125" customWidth="1"/>
    <col min="4099" max="4099" width="19.85546875" customWidth="1"/>
    <col min="4100" max="4100" width="5.42578125" customWidth="1"/>
    <col min="4101" max="4101" width="6.28515625" customWidth="1"/>
    <col min="4102" max="4102" width="7.5703125" customWidth="1"/>
    <col min="4103" max="4103" width="6.7109375" customWidth="1"/>
    <col min="4104" max="4104" width="12.5703125" customWidth="1"/>
    <col min="4105" max="4105" width="8.5703125" customWidth="1"/>
    <col min="4106" max="4106" width="7.85546875" customWidth="1"/>
    <col min="4352" max="4352" width="7.85546875" customWidth="1"/>
    <col min="4353" max="4353" width="5.140625" customWidth="1"/>
    <col min="4354" max="4354" width="35.42578125" customWidth="1"/>
    <col min="4355" max="4355" width="19.85546875" customWidth="1"/>
    <col min="4356" max="4356" width="5.42578125" customWidth="1"/>
    <col min="4357" max="4357" width="6.28515625" customWidth="1"/>
    <col min="4358" max="4358" width="7.5703125" customWidth="1"/>
    <col min="4359" max="4359" width="6.7109375" customWidth="1"/>
    <col min="4360" max="4360" width="12.5703125" customWidth="1"/>
    <col min="4361" max="4361" width="8.5703125" customWidth="1"/>
    <col min="4362" max="4362" width="7.85546875" customWidth="1"/>
    <col min="4608" max="4608" width="7.85546875" customWidth="1"/>
    <col min="4609" max="4609" width="5.140625" customWidth="1"/>
    <col min="4610" max="4610" width="35.42578125" customWidth="1"/>
    <col min="4611" max="4611" width="19.85546875" customWidth="1"/>
    <col min="4612" max="4612" width="5.42578125" customWidth="1"/>
    <col min="4613" max="4613" width="6.28515625" customWidth="1"/>
    <col min="4614" max="4614" width="7.5703125" customWidth="1"/>
    <col min="4615" max="4615" width="6.7109375" customWidth="1"/>
    <col min="4616" max="4616" width="12.5703125" customWidth="1"/>
    <col min="4617" max="4617" width="8.5703125" customWidth="1"/>
    <col min="4618" max="4618" width="7.85546875" customWidth="1"/>
    <col min="4864" max="4864" width="7.85546875" customWidth="1"/>
    <col min="4865" max="4865" width="5.140625" customWidth="1"/>
    <col min="4866" max="4866" width="35.42578125" customWidth="1"/>
    <col min="4867" max="4867" width="19.85546875" customWidth="1"/>
    <col min="4868" max="4868" width="5.42578125" customWidth="1"/>
    <col min="4869" max="4869" width="6.28515625" customWidth="1"/>
    <col min="4870" max="4870" width="7.5703125" customWidth="1"/>
    <col min="4871" max="4871" width="6.7109375" customWidth="1"/>
    <col min="4872" max="4872" width="12.5703125" customWidth="1"/>
    <col min="4873" max="4873" width="8.5703125" customWidth="1"/>
    <col min="4874" max="4874" width="7.85546875" customWidth="1"/>
    <col min="5120" max="5120" width="7.85546875" customWidth="1"/>
    <col min="5121" max="5121" width="5.140625" customWidth="1"/>
    <col min="5122" max="5122" width="35.42578125" customWidth="1"/>
    <col min="5123" max="5123" width="19.85546875" customWidth="1"/>
    <col min="5124" max="5124" width="5.42578125" customWidth="1"/>
    <col min="5125" max="5125" width="6.28515625" customWidth="1"/>
    <col min="5126" max="5126" width="7.5703125" customWidth="1"/>
    <col min="5127" max="5127" width="6.7109375" customWidth="1"/>
    <col min="5128" max="5128" width="12.5703125" customWidth="1"/>
    <col min="5129" max="5129" width="8.5703125" customWidth="1"/>
    <col min="5130" max="5130" width="7.85546875" customWidth="1"/>
    <col min="5376" max="5376" width="7.85546875" customWidth="1"/>
    <col min="5377" max="5377" width="5.140625" customWidth="1"/>
    <col min="5378" max="5378" width="35.42578125" customWidth="1"/>
    <col min="5379" max="5379" width="19.85546875" customWidth="1"/>
    <col min="5380" max="5380" width="5.42578125" customWidth="1"/>
    <col min="5381" max="5381" width="6.28515625" customWidth="1"/>
    <col min="5382" max="5382" width="7.5703125" customWidth="1"/>
    <col min="5383" max="5383" width="6.7109375" customWidth="1"/>
    <col min="5384" max="5384" width="12.5703125" customWidth="1"/>
    <col min="5385" max="5385" width="8.5703125" customWidth="1"/>
    <col min="5386" max="5386" width="7.85546875" customWidth="1"/>
    <col min="5632" max="5632" width="7.85546875" customWidth="1"/>
    <col min="5633" max="5633" width="5.140625" customWidth="1"/>
    <col min="5634" max="5634" width="35.42578125" customWidth="1"/>
    <col min="5635" max="5635" width="19.85546875" customWidth="1"/>
    <col min="5636" max="5636" width="5.42578125" customWidth="1"/>
    <col min="5637" max="5637" width="6.28515625" customWidth="1"/>
    <col min="5638" max="5638" width="7.5703125" customWidth="1"/>
    <col min="5639" max="5639" width="6.7109375" customWidth="1"/>
    <col min="5640" max="5640" width="12.5703125" customWidth="1"/>
    <col min="5641" max="5641" width="8.5703125" customWidth="1"/>
    <col min="5642" max="5642" width="7.85546875" customWidth="1"/>
    <col min="5888" max="5888" width="7.85546875" customWidth="1"/>
    <col min="5889" max="5889" width="5.140625" customWidth="1"/>
    <col min="5890" max="5890" width="35.42578125" customWidth="1"/>
    <col min="5891" max="5891" width="19.85546875" customWidth="1"/>
    <col min="5892" max="5892" width="5.42578125" customWidth="1"/>
    <col min="5893" max="5893" width="6.28515625" customWidth="1"/>
    <col min="5894" max="5894" width="7.5703125" customWidth="1"/>
    <col min="5895" max="5895" width="6.7109375" customWidth="1"/>
    <col min="5896" max="5896" width="12.5703125" customWidth="1"/>
    <col min="5897" max="5897" width="8.5703125" customWidth="1"/>
    <col min="5898" max="5898" width="7.85546875" customWidth="1"/>
    <col min="6144" max="6144" width="7.85546875" customWidth="1"/>
    <col min="6145" max="6145" width="5.140625" customWidth="1"/>
    <col min="6146" max="6146" width="35.42578125" customWidth="1"/>
    <col min="6147" max="6147" width="19.85546875" customWidth="1"/>
    <col min="6148" max="6148" width="5.42578125" customWidth="1"/>
    <col min="6149" max="6149" width="6.28515625" customWidth="1"/>
    <col min="6150" max="6150" width="7.5703125" customWidth="1"/>
    <col min="6151" max="6151" width="6.7109375" customWidth="1"/>
    <col min="6152" max="6152" width="12.5703125" customWidth="1"/>
    <col min="6153" max="6153" width="8.5703125" customWidth="1"/>
    <col min="6154" max="6154" width="7.85546875" customWidth="1"/>
    <col min="6400" max="6400" width="7.85546875" customWidth="1"/>
    <col min="6401" max="6401" width="5.140625" customWidth="1"/>
    <col min="6402" max="6402" width="35.42578125" customWidth="1"/>
    <col min="6403" max="6403" width="19.85546875" customWidth="1"/>
    <col min="6404" max="6404" width="5.42578125" customWidth="1"/>
    <col min="6405" max="6405" width="6.28515625" customWidth="1"/>
    <col min="6406" max="6406" width="7.5703125" customWidth="1"/>
    <col min="6407" max="6407" width="6.7109375" customWidth="1"/>
    <col min="6408" max="6408" width="12.5703125" customWidth="1"/>
    <col min="6409" max="6409" width="8.5703125" customWidth="1"/>
    <col min="6410" max="6410" width="7.85546875" customWidth="1"/>
    <col min="6656" max="6656" width="7.85546875" customWidth="1"/>
    <col min="6657" max="6657" width="5.140625" customWidth="1"/>
    <col min="6658" max="6658" width="35.42578125" customWidth="1"/>
    <col min="6659" max="6659" width="19.85546875" customWidth="1"/>
    <col min="6660" max="6660" width="5.42578125" customWidth="1"/>
    <col min="6661" max="6661" width="6.28515625" customWidth="1"/>
    <col min="6662" max="6662" width="7.5703125" customWidth="1"/>
    <col min="6663" max="6663" width="6.7109375" customWidth="1"/>
    <col min="6664" max="6664" width="12.5703125" customWidth="1"/>
    <col min="6665" max="6665" width="8.5703125" customWidth="1"/>
    <col min="6666" max="6666" width="7.85546875" customWidth="1"/>
    <col min="6912" max="6912" width="7.85546875" customWidth="1"/>
    <col min="6913" max="6913" width="5.140625" customWidth="1"/>
    <col min="6914" max="6914" width="35.42578125" customWidth="1"/>
    <col min="6915" max="6915" width="19.85546875" customWidth="1"/>
    <col min="6916" max="6916" width="5.42578125" customWidth="1"/>
    <col min="6917" max="6917" width="6.28515625" customWidth="1"/>
    <col min="6918" max="6918" width="7.5703125" customWidth="1"/>
    <col min="6919" max="6919" width="6.7109375" customWidth="1"/>
    <col min="6920" max="6920" width="12.5703125" customWidth="1"/>
    <col min="6921" max="6921" width="8.5703125" customWidth="1"/>
    <col min="6922" max="6922" width="7.85546875" customWidth="1"/>
    <col min="7168" max="7168" width="7.85546875" customWidth="1"/>
    <col min="7169" max="7169" width="5.140625" customWidth="1"/>
    <col min="7170" max="7170" width="35.42578125" customWidth="1"/>
    <col min="7171" max="7171" width="19.85546875" customWidth="1"/>
    <col min="7172" max="7172" width="5.42578125" customWidth="1"/>
    <col min="7173" max="7173" width="6.28515625" customWidth="1"/>
    <col min="7174" max="7174" width="7.5703125" customWidth="1"/>
    <col min="7175" max="7175" width="6.7109375" customWidth="1"/>
    <col min="7176" max="7176" width="12.5703125" customWidth="1"/>
    <col min="7177" max="7177" width="8.5703125" customWidth="1"/>
    <col min="7178" max="7178" width="7.85546875" customWidth="1"/>
    <col min="7424" max="7424" width="7.85546875" customWidth="1"/>
    <col min="7425" max="7425" width="5.140625" customWidth="1"/>
    <col min="7426" max="7426" width="35.42578125" customWidth="1"/>
    <col min="7427" max="7427" width="19.85546875" customWidth="1"/>
    <col min="7428" max="7428" width="5.42578125" customWidth="1"/>
    <col min="7429" max="7429" width="6.28515625" customWidth="1"/>
    <col min="7430" max="7430" width="7.5703125" customWidth="1"/>
    <col min="7431" max="7431" width="6.7109375" customWidth="1"/>
    <col min="7432" max="7432" width="12.5703125" customWidth="1"/>
    <col min="7433" max="7433" width="8.5703125" customWidth="1"/>
    <col min="7434" max="7434" width="7.85546875" customWidth="1"/>
    <col min="7680" max="7680" width="7.85546875" customWidth="1"/>
    <col min="7681" max="7681" width="5.140625" customWidth="1"/>
    <col min="7682" max="7682" width="35.42578125" customWidth="1"/>
    <col min="7683" max="7683" width="19.85546875" customWidth="1"/>
    <col min="7684" max="7684" width="5.42578125" customWidth="1"/>
    <col min="7685" max="7685" width="6.28515625" customWidth="1"/>
    <col min="7686" max="7686" width="7.5703125" customWidth="1"/>
    <col min="7687" max="7687" width="6.7109375" customWidth="1"/>
    <col min="7688" max="7688" width="12.5703125" customWidth="1"/>
    <col min="7689" max="7689" width="8.5703125" customWidth="1"/>
    <col min="7690" max="7690" width="7.85546875" customWidth="1"/>
    <col min="7936" max="7936" width="7.85546875" customWidth="1"/>
    <col min="7937" max="7937" width="5.140625" customWidth="1"/>
    <col min="7938" max="7938" width="35.42578125" customWidth="1"/>
    <col min="7939" max="7939" width="19.85546875" customWidth="1"/>
    <col min="7940" max="7940" width="5.42578125" customWidth="1"/>
    <col min="7941" max="7941" width="6.28515625" customWidth="1"/>
    <col min="7942" max="7942" width="7.5703125" customWidth="1"/>
    <col min="7943" max="7943" width="6.7109375" customWidth="1"/>
    <col min="7944" max="7944" width="12.5703125" customWidth="1"/>
    <col min="7945" max="7945" width="8.5703125" customWidth="1"/>
    <col min="7946" max="7946" width="7.85546875" customWidth="1"/>
    <col min="8192" max="8192" width="7.85546875" customWidth="1"/>
    <col min="8193" max="8193" width="5.140625" customWidth="1"/>
    <col min="8194" max="8194" width="35.42578125" customWidth="1"/>
    <col min="8195" max="8195" width="19.85546875" customWidth="1"/>
    <col min="8196" max="8196" width="5.42578125" customWidth="1"/>
    <col min="8197" max="8197" width="6.28515625" customWidth="1"/>
    <col min="8198" max="8198" width="7.5703125" customWidth="1"/>
    <col min="8199" max="8199" width="6.7109375" customWidth="1"/>
    <col min="8200" max="8200" width="12.5703125" customWidth="1"/>
    <col min="8201" max="8201" width="8.5703125" customWidth="1"/>
    <col min="8202" max="8202" width="7.85546875" customWidth="1"/>
    <col min="8448" max="8448" width="7.85546875" customWidth="1"/>
    <col min="8449" max="8449" width="5.140625" customWidth="1"/>
    <col min="8450" max="8450" width="35.42578125" customWidth="1"/>
    <col min="8451" max="8451" width="19.85546875" customWidth="1"/>
    <col min="8452" max="8452" width="5.42578125" customWidth="1"/>
    <col min="8453" max="8453" width="6.28515625" customWidth="1"/>
    <col min="8454" max="8454" width="7.5703125" customWidth="1"/>
    <col min="8455" max="8455" width="6.7109375" customWidth="1"/>
    <col min="8456" max="8456" width="12.5703125" customWidth="1"/>
    <col min="8457" max="8457" width="8.5703125" customWidth="1"/>
    <col min="8458" max="8458" width="7.85546875" customWidth="1"/>
    <col min="8704" max="8704" width="7.85546875" customWidth="1"/>
    <col min="8705" max="8705" width="5.140625" customWidth="1"/>
    <col min="8706" max="8706" width="35.42578125" customWidth="1"/>
    <col min="8707" max="8707" width="19.85546875" customWidth="1"/>
    <col min="8708" max="8708" width="5.42578125" customWidth="1"/>
    <col min="8709" max="8709" width="6.28515625" customWidth="1"/>
    <col min="8710" max="8710" width="7.5703125" customWidth="1"/>
    <col min="8711" max="8711" width="6.7109375" customWidth="1"/>
    <col min="8712" max="8712" width="12.5703125" customWidth="1"/>
    <col min="8713" max="8713" width="8.5703125" customWidth="1"/>
    <col min="8714" max="8714" width="7.85546875" customWidth="1"/>
    <col min="8960" max="8960" width="7.85546875" customWidth="1"/>
    <col min="8961" max="8961" width="5.140625" customWidth="1"/>
    <col min="8962" max="8962" width="35.42578125" customWidth="1"/>
    <col min="8963" max="8963" width="19.85546875" customWidth="1"/>
    <col min="8964" max="8964" width="5.42578125" customWidth="1"/>
    <col min="8965" max="8965" width="6.28515625" customWidth="1"/>
    <col min="8966" max="8966" width="7.5703125" customWidth="1"/>
    <col min="8967" max="8967" width="6.7109375" customWidth="1"/>
    <col min="8968" max="8968" width="12.5703125" customWidth="1"/>
    <col min="8969" max="8969" width="8.5703125" customWidth="1"/>
    <col min="8970" max="8970" width="7.85546875" customWidth="1"/>
    <col min="9216" max="9216" width="7.85546875" customWidth="1"/>
    <col min="9217" max="9217" width="5.140625" customWidth="1"/>
    <col min="9218" max="9218" width="35.42578125" customWidth="1"/>
    <col min="9219" max="9219" width="19.85546875" customWidth="1"/>
    <col min="9220" max="9220" width="5.42578125" customWidth="1"/>
    <col min="9221" max="9221" width="6.28515625" customWidth="1"/>
    <col min="9222" max="9222" width="7.5703125" customWidth="1"/>
    <col min="9223" max="9223" width="6.7109375" customWidth="1"/>
    <col min="9224" max="9224" width="12.5703125" customWidth="1"/>
    <col min="9225" max="9225" width="8.5703125" customWidth="1"/>
    <col min="9226" max="9226" width="7.85546875" customWidth="1"/>
    <col min="9472" max="9472" width="7.85546875" customWidth="1"/>
    <col min="9473" max="9473" width="5.140625" customWidth="1"/>
    <col min="9474" max="9474" width="35.42578125" customWidth="1"/>
    <col min="9475" max="9475" width="19.85546875" customWidth="1"/>
    <col min="9476" max="9476" width="5.42578125" customWidth="1"/>
    <col min="9477" max="9477" width="6.28515625" customWidth="1"/>
    <col min="9478" max="9478" width="7.5703125" customWidth="1"/>
    <col min="9479" max="9479" width="6.7109375" customWidth="1"/>
    <col min="9480" max="9480" width="12.5703125" customWidth="1"/>
    <col min="9481" max="9481" width="8.5703125" customWidth="1"/>
    <col min="9482" max="9482" width="7.85546875" customWidth="1"/>
    <col min="9728" max="9728" width="7.85546875" customWidth="1"/>
    <col min="9729" max="9729" width="5.140625" customWidth="1"/>
    <col min="9730" max="9730" width="35.42578125" customWidth="1"/>
    <col min="9731" max="9731" width="19.85546875" customWidth="1"/>
    <col min="9732" max="9732" width="5.42578125" customWidth="1"/>
    <col min="9733" max="9733" width="6.28515625" customWidth="1"/>
    <col min="9734" max="9734" width="7.5703125" customWidth="1"/>
    <col min="9735" max="9735" width="6.7109375" customWidth="1"/>
    <col min="9736" max="9736" width="12.5703125" customWidth="1"/>
    <col min="9737" max="9737" width="8.5703125" customWidth="1"/>
    <col min="9738" max="9738" width="7.85546875" customWidth="1"/>
    <col min="9984" max="9984" width="7.85546875" customWidth="1"/>
    <col min="9985" max="9985" width="5.140625" customWidth="1"/>
    <col min="9986" max="9986" width="35.42578125" customWidth="1"/>
    <col min="9987" max="9987" width="19.85546875" customWidth="1"/>
    <col min="9988" max="9988" width="5.42578125" customWidth="1"/>
    <col min="9989" max="9989" width="6.28515625" customWidth="1"/>
    <col min="9990" max="9990" width="7.5703125" customWidth="1"/>
    <col min="9991" max="9991" width="6.7109375" customWidth="1"/>
    <col min="9992" max="9992" width="12.5703125" customWidth="1"/>
    <col min="9993" max="9993" width="8.5703125" customWidth="1"/>
    <col min="9994" max="9994" width="7.85546875" customWidth="1"/>
    <col min="10240" max="10240" width="7.85546875" customWidth="1"/>
    <col min="10241" max="10241" width="5.140625" customWidth="1"/>
    <col min="10242" max="10242" width="35.42578125" customWidth="1"/>
    <col min="10243" max="10243" width="19.85546875" customWidth="1"/>
    <col min="10244" max="10244" width="5.42578125" customWidth="1"/>
    <col min="10245" max="10245" width="6.28515625" customWidth="1"/>
    <col min="10246" max="10246" width="7.5703125" customWidth="1"/>
    <col min="10247" max="10247" width="6.7109375" customWidth="1"/>
    <col min="10248" max="10248" width="12.5703125" customWidth="1"/>
    <col min="10249" max="10249" width="8.5703125" customWidth="1"/>
    <col min="10250" max="10250" width="7.85546875" customWidth="1"/>
    <col min="10496" max="10496" width="7.85546875" customWidth="1"/>
    <col min="10497" max="10497" width="5.140625" customWidth="1"/>
    <col min="10498" max="10498" width="35.42578125" customWidth="1"/>
    <col min="10499" max="10499" width="19.85546875" customWidth="1"/>
    <col min="10500" max="10500" width="5.42578125" customWidth="1"/>
    <col min="10501" max="10501" width="6.28515625" customWidth="1"/>
    <col min="10502" max="10502" width="7.5703125" customWidth="1"/>
    <col min="10503" max="10503" width="6.7109375" customWidth="1"/>
    <col min="10504" max="10504" width="12.5703125" customWidth="1"/>
    <col min="10505" max="10505" width="8.5703125" customWidth="1"/>
    <col min="10506" max="10506" width="7.85546875" customWidth="1"/>
    <col min="10752" max="10752" width="7.85546875" customWidth="1"/>
    <col min="10753" max="10753" width="5.140625" customWidth="1"/>
    <col min="10754" max="10754" width="35.42578125" customWidth="1"/>
    <col min="10755" max="10755" width="19.85546875" customWidth="1"/>
    <col min="10756" max="10756" width="5.42578125" customWidth="1"/>
    <col min="10757" max="10757" width="6.28515625" customWidth="1"/>
    <col min="10758" max="10758" width="7.5703125" customWidth="1"/>
    <col min="10759" max="10759" width="6.7109375" customWidth="1"/>
    <col min="10760" max="10760" width="12.5703125" customWidth="1"/>
    <col min="10761" max="10761" width="8.5703125" customWidth="1"/>
    <col min="10762" max="10762" width="7.85546875" customWidth="1"/>
    <col min="11008" max="11008" width="7.85546875" customWidth="1"/>
    <col min="11009" max="11009" width="5.140625" customWidth="1"/>
    <col min="11010" max="11010" width="35.42578125" customWidth="1"/>
    <col min="11011" max="11011" width="19.85546875" customWidth="1"/>
    <col min="11012" max="11012" width="5.42578125" customWidth="1"/>
    <col min="11013" max="11013" width="6.28515625" customWidth="1"/>
    <col min="11014" max="11014" width="7.5703125" customWidth="1"/>
    <col min="11015" max="11015" width="6.7109375" customWidth="1"/>
    <col min="11016" max="11016" width="12.5703125" customWidth="1"/>
    <col min="11017" max="11017" width="8.5703125" customWidth="1"/>
    <col min="11018" max="11018" width="7.85546875" customWidth="1"/>
    <col min="11264" max="11264" width="7.85546875" customWidth="1"/>
    <col min="11265" max="11265" width="5.140625" customWidth="1"/>
    <col min="11266" max="11266" width="35.42578125" customWidth="1"/>
    <col min="11267" max="11267" width="19.85546875" customWidth="1"/>
    <col min="11268" max="11268" width="5.42578125" customWidth="1"/>
    <col min="11269" max="11269" width="6.28515625" customWidth="1"/>
    <col min="11270" max="11270" width="7.5703125" customWidth="1"/>
    <col min="11271" max="11271" width="6.7109375" customWidth="1"/>
    <col min="11272" max="11272" width="12.5703125" customWidth="1"/>
    <col min="11273" max="11273" width="8.5703125" customWidth="1"/>
    <col min="11274" max="11274" width="7.85546875" customWidth="1"/>
    <col min="11520" max="11520" width="7.85546875" customWidth="1"/>
    <col min="11521" max="11521" width="5.140625" customWidth="1"/>
    <col min="11522" max="11522" width="35.42578125" customWidth="1"/>
    <col min="11523" max="11523" width="19.85546875" customWidth="1"/>
    <col min="11524" max="11524" width="5.42578125" customWidth="1"/>
    <col min="11525" max="11525" width="6.28515625" customWidth="1"/>
    <col min="11526" max="11526" width="7.5703125" customWidth="1"/>
    <col min="11527" max="11527" width="6.7109375" customWidth="1"/>
    <col min="11528" max="11528" width="12.5703125" customWidth="1"/>
    <col min="11529" max="11529" width="8.5703125" customWidth="1"/>
    <col min="11530" max="11530" width="7.85546875" customWidth="1"/>
    <col min="11776" max="11776" width="7.85546875" customWidth="1"/>
    <col min="11777" max="11777" width="5.140625" customWidth="1"/>
    <col min="11778" max="11778" width="35.42578125" customWidth="1"/>
    <col min="11779" max="11779" width="19.85546875" customWidth="1"/>
    <col min="11780" max="11780" width="5.42578125" customWidth="1"/>
    <col min="11781" max="11781" width="6.28515625" customWidth="1"/>
    <col min="11782" max="11782" width="7.5703125" customWidth="1"/>
    <col min="11783" max="11783" width="6.7109375" customWidth="1"/>
    <col min="11784" max="11784" width="12.5703125" customWidth="1"/>
    <col min="11785" max="11785" width="8.5703125" customWidth="1"/>
    <col min="11786" max="11786" width="7.85546875" customWidth="1"/>
    <col min="12032" max="12032" width="7.85546875" customWidth="1"/>
    <col min="12033" max="12033" width="5.140625" customWidth="1"/>
    <col min="12034" max="12034" width="35.42578125" customWidth="1"/>
    <col min="12035" max="12035" width="19.85546875" customWidth="1"/>
    <col min="12036" max="12036" width="5.42578125" customWidth="1"/>
    <col min="12037" max="12037" width="6.28515625" customWidth="1"/>
    <col min="12038" max="12038" width="7.5703125" customWidth="1"/>
    <col min="12039" max="12039" width="6.7109375" customWidth="1"/>
    <col min="12040" max="12040" width="12.5703125" customWidth="1"/>
    <col min="12041" max="12041" width="8.5703125" customWidth="1"/>
    <col min="12042" max="12042" width="7.85546875" customWidth="1"/>
    <col min="12288" max="12288" width="7.85546875" customWidth="1"/>
    <col min="12289" max="12289" width="5.140625" customWidth="1"/>
    <col min="12290" max="12290" width="35.42578125" customWidth="1"/>
    <col min="12291" max="12291" width="19.85546875" customWidth="1"/>
    <col min="12292" max="12292" width="5.42578125" customWidth="1"/>
    <col min="12293" max="12293" width="6.28515625" customWidth="1"/>
    <col min="12294" max="12294" width="7.5703125" customWidth="1"/>
    <col min="12295" max="12295" width="6.7109375" customWidth="1"/>
    <col min="12296" max="12296" width="12.5703125" customWidth="1"/>
    <col min="12297" max="12297" width="8.5703125" customWidth="1"/>
    <col min="12298" max="12298" width="7.85546875" customWidth="1"/>
    <col min="12544" max="12544" width="7.85546875" customWidth="1"/>
    <col min="12545" max="12545" width="5.140625" customWidth="1"/>
    <col min="12546" max="12546" width="35.42578125" customWidth="1"/>
    <col min="12547" max="12547" width="19.85546875" customWidth="1"/>
    <col min="12548" max="12548" width="5.42578125" customWidth="1"/>
    <col min="12549" max="12549" width="6.28515625" customWidth="1"/>
    <col min="12550" max="12550" width="7.5703125" customWidth="1"/>
    <col min="12551" max="12551" width="6.7109375" customWidth="1"/>
    <col min="12552" max="12552" width="12.5703125" customWidth="1"/>
    <col min="12553" max="12553" width="8.5703125" customWidth="1"/>
    <col min="12554" max="12554" width="7.85546875" customWidth="1"/>
    <col min="12800" max="12800" width="7.85546875" customWidth="1"/>
    <col min="12801" max="12801" width="5.140625" customWidth="1"/>
    <col min="12802" max="12802" width="35.42578125" customWidth="1"/>
    <col min="12803" max="12803" width="19.85546875" customWidth="1"/>
    <col min="12804" max="12804" width="5.42578125" customWidth="1"/>
    <col min="12805" max="12805" width="6.28515625" customWidth="1"/>
    <col min="12806" max="12806" width="7.5703125" customWidth="1"/>
    <col min="12807" max="12807" width="6.7109375" customWidth="1"/>
    <col min="12808" max="12808" width="12.5703125" customWidth="1"/>
    <col min="12809" max="12809" width="8.5703125" customWidth="1"/>
    <col min="12810" max="12810" width="7.85546875" customWidth="1"/>
    <col min="13056" max="13056" width="7.85546875" customWidth="1"/>
    <col min="13057" max="13057" width="5.140625" customWidth="1"/>
    <col min="13058" max="13058" width="35.42578125" customWidth="1"/>
    <col min="13059" max="13059" width="19.85546875" customWidth="1"/>
    <col min="13060" max="13060" width="5.42578125" customWidth="1"/>
    <col min="13061" max="13061" width="6.28515625" customWidth="1"/>
    <col min="13062" max="13062" width="7.5703125" customWidth="1"/>
    <col min="13063" max="13063" width="6.7109375" customWidth="1"/>
    <col min="13064" max="13064" width="12.5703125" customWidth="1"/>
    <col min="13065" max="13065" width="8.5703125" customWidth="1"/>
    <col min="13066" max="13066" width="7.85546875" customWidth="1"/>
    <col min="13312" max="13312" width="7.85546875" customWidth="1"/>
    <col min="13313" max="13313" width="5.140625" customWidth="1"/>
    <col min="13314" max="13314" width="35.42578125" customWidth="1"/>
    <col min="13315" max="13315" width="19.85546875" customWidth="1"/>
    <col min="13316" max="13316" width="5.42578125" customWidth="1"/>
    <col min="13317" max="13317" width="6.28515625" customWidth="1"/>
    <col min="13318" max="13318" width="7.5703125" customWidth="1"/>
    <col min="13319" max="13319" width="6.7109375" customWidth="1"/>
    <col min="13320" max="13320" width="12.5703125" customWidth="1"/>
    <col min="13321" max="13321" width="8.5703125" customWidth="1"/>
    <col min="13322" max="13322" width="7.85546875" customWidth="1"/>
    <col min="13568" max="13568" width="7.85546875" customWidth="1"/>
    <col min="13569" max="13569" width="5.140625" customWidth="1"/>
    <col min="13570" max="13570" width="35.42578125" customWidth="1"/>
    <col min="13571" max="13571" width="19.85546875" customWidth="1"/>
    <col min="13572" max="13572" width="5.42578125" customWidth="1"/>
    <col min="13573" max="13573" width="6.28515625" customWidth="1"/>
    <col min="13574" max="13574" width="7.5703125" customWidth="1"/>
    <col min="13575" max="13575" width="6.7109375" customWidth="1"/>
    <col min="13576" max="13576" width="12.5703125" customWidth="1"/>
    <col min="13577" max="13577" width="8.5703125" customWidth="1"/>
    <col min="13578" max="13578" width="7.85546875" customWidth="1"/>
    <col min="13824" max="13824" width="7.85546875" customWidth="1"/>
    <col min="13825" max="13825" width="5.140625" customWidth="1"/>
    <col min="13826" max="13826" width="35.42578125" customWidth="1"/>
    <col min="13827" max="13827" width="19.85546875" customWidth="1"/>
    <col min="13828" max="13828" width="5.42578125" customWidth="1"/>
    <col min="13829" max="13829" width="6.28515625" customWidth="1"/>
    <col min="13830" max="13830" width="7.5703125" customWidth="1"/>
    <col min="13831" max="13831" width="6.7109375" customWidth="1"/>
    <col min="13832" max="13832" width="12.5703125" customWidth="1"/>
    <col min="13833" max="13833" width="8.5703125" customWidth="1"/>
    <col min="13834" max="13834" width="7.85546875" customWidth="1"/>
    <col min="14080" max="14080" width="7.85546875" customWidth="1"/>
    <col min="14081" max="14081" width="5.140625" customWidth="1"/>
    <col min="14082" max="14082" width="35.42578125" customWidth="1"/>
    <col min="14083" max="14083" width="19.85546875" customWidth="1"/>
    <col min="14084" max="14084" width="5.42578125" customWidth="1"/>
    <col min="14085" max="14085" width="6.28515625" customWidth="1"/>
    <col min="14086" max="14086" width="7.5703125" customWidth="1"/>
    <col min="14087" max="14087" width="6.7109375" customWidth="1"/>
    <col min="14088" max="14088" width="12.5703125" customWidth="1"/>
    <col min="14089" max="14089" width="8.5703125" customWidth="1"/>
    <col min="14090" max="14090" width="7.85546875" customWidth="1"/>
    <col min="14336" max="14336" width="7.85546875" customWidth="1"/>
    <col min="14337" max="14337" width="5.140625" customWidth="1"/>
    <col min="14338" max="14338" width="35.42578125" customWidth="1"/>
    <col min="14339" max="14339" width="19.85546875" customWidth="1"/>
    <col min="14340" max="14340" width="5.42578125" customWidth="1"/>
    <col min="14341" max="14341" width="6.28515625" customWidth="1"/>
    <col min="14342" max="14342" width="7.5703125" customWidth="1"/>
    <col min="14343" max="14343" width="6.7109375" customWidth="1"/>
    <col min="14344" max="14344" width="12.5703125" customWidth="1"/>
    <col min="14345" max="14345" width="8.5703125" customWidth="1"/>
    <col min="14346" max="14346" width="7.85546875" customWidth="1"/>
    <col min="14592" max="14592" width="7.85546875" customWidth="1"/>
    <col min="14593" max="14593" width="5.140625" customWidth="1"/>
    <col min="14594" max="14594" width="35.42578125" customWidth="1"/>
    <col min="14595" max="14595" width="19.85546875" customWidth="1"/>
    <col min="14596" max="14596" width="5.42578125" customWidth="1"/>
    <col min="14597" max="14597" width="6.28515625" customWidth="1"/>
    <col min="14598" max="14598" width="7.5703125" customWidth="1"/>
    <col min="14599" max="14599" width="6.7109375" customWidth="1"/>
    <col min="14600" max="14600" width="12.5703125" customWidth="1"/>
    <col min="14601" max="14601" width="8.5703125" customWidth="1"/>
    <col min="14602" max="14602" width="7.85546875" customWidth="1"/>
    <col min="14848" max="14848" width="7.85546875" customWidth="1"/>
    <col min="14849" max="14849" width="5.140625" customWidth="1"/>
    <col min="14850" max="14850" width="35.42578125" customWidth="1"/>
    <col min="14851" max="14851" width="19.85546875" customWidth="1"/>
    <col min="14852" max="14852" width="5.42578125" customWidth="1"/>
    <col min="14853" max="14853" width="6.28515625" customWidth="1"/>
    <col min="14854" max="14854" width="7.5703125" customWidth="1"/>
    <col min="14855" max="14855" width="6.7109375" customWidth="1"/>
    <col min="14856" max="14856" width="12.5703125" customWidth="1"/>
    <col min="14857" max="14857" width="8.5703125" customWidth="1"/>
    <col min="14858" max="14858" width="7.85546875" customWidth="1"/>
    <col min="15104" max="15104" width="7.85546875" customWidth="1"/>
    <col min="15105" max="15105" width="5.140625" customWidth="1"/>
    <col min="15106" max="15106" width="35.42578125" customWidth="1"/>
    <col min="15107" max="15107" width="19.85546875" customWidth="1"/>
    <col min="15108" max="15108" width="5.42578125" customWidth="1"/>
    <col min="15109" max="15109" width="6.28515625" customWidth="1"/>
    <col min="15110" max="15110" width="7.5703125" customWidth="1"/>
    <col min="15111" max="15111" width="6.7109375" customWidth="1"/>
    <col min="15112" max="15112" width="12.5703125" customWidth="1"/>
    <col min="15113" max="15113" width="8.5703125" customWidth="1"/>
    <col min="15114" max="15114" width="7.85546875" customWidth="1"/>
    <col min="15360" max="15360" width="7.85546875" customWidth="1"/>
    <col min="15361" max="15361" width="5.140625" customWidth="1"/>
    <col min="15362" max="15362" width="35.42578125" customWidth="1"/>
    <col min="15363" max="15363" width="19.85546875" customWidth="1"/>
    <col min="15364" max="15364" width="5.42578125" customWidth="1"/>
    <col min="15365" max="15365" width="6.28515625" customWidth="1"/>
    <col min="15366" max="15366" width="7.5703125" customWidth="1"/>
    <col min="15367" max="15367" width="6.7109375" customWidth="1"/>
    <col min="15368" max="15368" width="12.5703125" customWidth="1"/>
    <col min="15369" max="15369" width="8.5703125" customWidth="1"/>
    <col min="15370" max="15370" width="7.85546875" customWidth="1"/>
    <col min="15616" max="15616" width="7.85546875" customWidth="1"/>
    <col min="15617" max="15617" width="5.140625" customWidth="1"/>
    <col min="15618" max="15618" width="35.42578125" customWidth="1"/>
    <col min="15619" max="15619" width="19.85546875" customWidth="1"/>
    <col min="15620" max="15620" width="5.42578125" customWidth="1"/>
    <col min="15621" max="15621" width="6.28515625" customWidth="1"/>
    <col min="15622" max="15622" width="7.5703125" customWidth="1"/>
    <col min="15623" max="15623" width="6.7109375" customWidth="1"/>
    <col min="15624" max="15624" width="12.5703125" customWidth="1"/>
    <col min="15625" max="15625" width="8.5703125" customWidth="1"/>
    <col min="15626" max="15626" width="7.85546875" customWidth="1"/>
    <col min="15872" max="15872" width="7.85546875" customWidth="1"/>
    <col min="15873" max="15873" width="5.140625" customWidth="1"/>
    <col min="15874" max="15874" width="35.42578125" customWidth="1"/>
    <col min="15875" max="15875" width="19.85546875" customWidth="1"/>
    <col min="15876" max="15876" width="5.42578125" customWidth="1"/>
    <col min="15877" max="15877" width="6.28515625" customWidth="1"/>
    <col min="15878" max="15878" width="7.5703125" customWidth="1"/>
    <col min="15879" max="15879" width="6.7109375" customWidth="1"/>
    <col min="15880" max="15880" width="12.5703125" customWidth="1"/>
    <col min="15881" max="15881" width="8.5703125" customWidth="1"/>
    <col min="15882" max="15882" width="7.85546875" customWidth="1"/>
    <col min="16128" max="16128" width="7.85546875" customWidth="1"/>
    <col min="16129" max="16129" width="5.140625" customWidth="1"/>
    <col min="16130" max="16130" width="35.42578125" customWidth="1"/>
    <col min="16131" max="16131" width="19.85546875" customWidth="1"/>
    <col min="16132" max="16132" width="5.42578125" customWidth="1"/>
    <col min="16133" max="16133" width="6.28515625" customWidth="1"/>
    <col min="16134" max="16134" width="7.5703125" customWidth="1"/>
    <col min="16135" max="16135" width="6.7109375" customWidth="1"/>
    <col min="16136" max="16136" width="12.5703125" customWidth="1"/>
    <col min="16137" max="16137" width="8.5703125" customWidth="1"/>
    <col min="16138" max="16138" width="7.85546875" customWidth="1"/>
  </cols>
  <sheetData>
    <row r="1" spans="1:12" ht="5.25" customHeight="1"/>
    <row r="2" spans="1:12" hidden="1"/>
    <row r="3" spans="1:12" ht="27.75" customHeight="1">
      <c r="A3" s="837" t="str">
        <f>' A3 - MAN - RC'!B1</f>
        <v>Baseline study for Fisheries Development in Telangana State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</row>
    <row r="4" spans="1:12" ht="6.75" customHeight="1"/>
    <row r="5" spans="1:12" ht="24.75" customHeight="1">
      <c r="A5" s="973" t="s">
        <v>2705</v>
      </c>
      <c r="B5" s="973"/>
      <c r="C5" s="973"/>
      <c r="D5" s="973"/>
      <c r="E5" s="973"/>
      <c r="F5" s="973"/>
      <c r="G5" s="973"/>
      <c r="H5" s="973"/>
      <c r="I5" s="973"/>
      <c r="J5" s="973"/>
      <c r="K5" s="973"/>
    </row>
    <row r="6" spans="1:12" ht="4.5" customHeight="1"/>
    <row r="7" spans="1:12" ht="20.25" customHeight="1">
      <c r="B7" s="42" t="s">
        <v>292</v>
      </c>
      <c r="C7" s="42"/>
    </row>
    <row r="8" spans="1:12" ht="7.5" customHeight="1"/>
    <row r="9" spans="1:12">
      <c r="A9" s="851"/>
      <c r="B9" s="852"/>
      <c r="C9" s="853" t="s">
        <v>333</v>
      </c>
      <c r="D9" s="830" t="s">
        <v>334</v>
      </c>
      <c r="E9" s="830" t="s">
        <v>256</v>
      </c>
      <c r="F9" s="830"/>
      <c r="G9" s="830"/>
      <c r="H9" s="830"/>
      <c r="I9" s="830" t="s">
        <v>335</v>
      </c>
      <c r="J9" s="882" t="s">
        <v>462</v>
      </c>
      <c r="K9" s="831" t="s">
        <v>463</v>
      </c>
    </row>
    <row r="10" spans="1:12">
      <c r="A10" s="851"/>
      <c r="B10" s="852"/>
      <c r="C10" s="853"/>
      <c r="D10" s="854"/>
      <c r="E10" s="17" t="s">
        <v>259</v>
      </c>
      <c r="F10" s="17" t="s">
        <v>260</v>
      </c>
      <c r="G10" s="17" t="s">
        <v>261</v>
      </c>
      <c r="H10" s="17" t="s">
        <v>262</v>
      </c>
      <c r="I10" s="854"/>
      <c r="J10" s="882"/>
      <c r="K10" s="831"/>
    </row>
    <row r="11" spans="1:12">
      <c r="K11" s="61"/>
    </row>
    <row r="12" spans="1:12" s="64" customFormat="1" ht="20.100000000000001" customHeight="1">
      <c r="A12" s="916" t="s">
        <v>770</v>
      </c>
      <c r="B12" s="76">
        <v>136</v>
      </c>
      <c r="C12" s="77" t="s">
        <v>2653</v>
      </c>
      <c r="D12" s="78"/>
      <c r="E12" s="78"/>
      <c r="F12" s="78"/>
      <c r="G12" s="78"/>
      <c r="H12" s="78"/>
      <c r="I12" s="78"/>
      <c r="J12" s="691"/>
      <c r="K12" s="692"/>
      <c r="L12"/>
    </row>
    <row r="13" spans="1:12" s="64" customFormat="1" ht="20.100000000000001" customHeight="1">
      <c r="A13" s="915"/>
      <c r="B13" s="1"/>
      <c r="C13" s="5" t="s">
        <v>771</v>
      </c>
      <c r="D13" s="127" t="s">
        <v>772</v>
      </c>
      <c r="E13" s="128"/>
      <c r="F13" s="129" t="s">
        <v>338</v>
      </c>
      <c r="G13" s="130"/>
      <c r="H13" s="130"/>
      <c r="I13" s="131" t="s">
        <v>356</v>
      </c>
      <c r="J13" s="132">
        <v>102</v>
      </c>
      <c r="K13" s="133">
        <v>51</v>
      </c>
      <c r="L13"/>
    </row>
    <row r="14" spans="1:12" s="64" customFormat="1" ht="20.100000000000001" customHeight="1">
      <c r="A14" s="915"/>
      <c r="B14" s="1"/>
      <c r="C14" s="5" t="s">
        <v>373</v>
      </c>
      <c r="D14" s="127" t="s">
        <v>773</v>
      </c>
      <c r="E14" s="128"/>
      <c r="F14" s="129"/>
      <c r="G14" s="129" t="s">
        <v>338</v>
      </c>
      <c r="H14" s="130"/>
      <c r="I14" s="131" t="s">
        <v>349</v>
      </c>
      <c r="J14" s="132">
        <v>9.4499999999999993</v>
      </c>
      <c r="K14" s="133">
        <f t="shared" ref="K14:K15" si="0">SUM(J14*25/100)</f>
        <v>2.3624999999999998</v>
      </c>
      <c r="L14"/>
    </row>
    <row r="15" spans="1:12" s="64" customFormat="1" ht="20.100000000000001" customHeight="1">
      <c r="A15" s="915"/>
      <c r="B15" s="1"/>
      <c r="C15" s="5" t="s">
        <v>774</v>
      </c>
      <c r="D15" s="127" t="s">
        <v>773</v>
      </c>
      <c r="E15" s="128"/>
      <c r="F15" s="129"/>
      <c r="G15" s="129" t="s">
        <v>338</v>
      </c>
      <c r="H15" s="130"/>
      <c r="I15" s="131" t="s">
        <v>349</v>
      </c>
      <c r="J15" s="132">
        <v>1.25</v>
      </c>
      <c r="K15" s="133">
        <f t="shared" si="0"/>
        <v>0.3125</v>
      </c>
      <c r="L15"/>
    </row>
    <row r="16" spans="1:12" s="64" customFormat="1" ht="20.100000000000001" customHeight="1">
      <c r="A16" s="915"/>
      <c r="B16" s="5"/>
      <c r="C16" s="5" t="s">
        <v>775</v>
      </c>
      <c r="D16" s="127" t="s">
        <v>773</v>
      </c>
      <c r="E16" s="128"/>
      <c r="F16" s="129"/>
      <c r="G16" s="129" t="s">
        <v>338</v>
      </c>
      <c r="H16" s="130"/>
      <c r="I16" s="131" t="s">
        <v>349</v>
      </c>
      <c r="J16" s="132">
        <v>3.15</v>
      </c>
      <c r="K16" s="133">
        <f t="shared" ref="K16:K23" si="1">SUM(J16*25/100)</f>
        <v>0.78749999999999998</v>
      </c>
      <c r="L16"/>
    </row>
    <row r="17" spans="1:12" s="64" customFormat="1" ht="20.100000000000001" customHeight="1">
      <c r="A17" s="915"/>
      <c r="B17" s="5"/>
      <c r="C17" s="5" t="s">
        <v>776</v>
      </c>
      <c r="D17" s="127" t="s">
        <v>773</v>
      </c>
      <c r="E17" s="128"/>
      <c r="F17" s="129"/>
      <c r="G17" s="129" t="s">
        <v>338</v>
      </c>
      <c r="H17" s="130"/>
      <c r="I17" s="131" t="s">
        <v>349</v>
      </c>
      <c r="J17" s="132">
        <v>2.1539999999999999</v>
      </c>
      <c r="K17" s="133">
        <f t="shared" si="1"/>
        <v>0.53849999999999998</v>
      </c>
      <c r="L17" t="s">
        <v>647</v>
      </c>
    </row>
    <row r="18" spans="1:12" s="64" customFormat="1" ht="20.100000000000001" customHeight="1">
      <c r="A18" s="915"/>
      <c r="B18" s="5"/>
      <c r="C18" s="5" t="s">
        <v>777</v>
      </c>
      <c r="D18" s="127" t="s">
        <v>773</v>
      </c>
      <c r="E18" s="128"/>
      <c r="F18" s="129"/>
      <c r="G18" s="129" t="s">
        <v>338</v>
      </c>
      <c r="H18" s="130"/>
      <c r="I18" s="131" t="s">
        <v>349</v>
      </c>
      <c r="J18" s="132">
        <v>3.26</v>
      </c>
      <c r="K18" s="133">
        <f t="shared" si="1"/>
        <v>0.81499999999999995</v>
      </c>
      <c r="L18"/>
    </row>
    <row r="19" spans="1:12" s="64" customFormat="1" ht="20.100000000000001" customHeight="1">
      <c r="A19" s="915"/>
      <c r="B19" s="5"/>
      <c r="C19" s="5" t="s">
        <v>778</v>
      </c>
      <c r="D19" s="127" t="s">
        <v>773</v>
      </c>
      <c r="E19" s="128"/>
      <c r="F19" s="129"/>
      <c r="G19" s="129" t="s">
        <v>338</v>
      </c>
      <c r="H19" s="130"/>
      <c r="I19" s="131" t="s">
        <v>349</v>
      </c>
      <c r="J19" s="132">
        <v>9.4499999999999993</v>
      </c>
      <c r="K19" s="133">
        <f t="shared" si="1"/>
        <v>2.3624999999999998</v>
      </c>
      <c r="L19"/>
    </row>
    <row r="20" spans="1:12" s="64" customFormat="1" ht="20.100000000000001" customHeight="1">
      <c r="A20" s="915"/>
      <c r="B20" s="5"/>
      <c r="C20" s="5" t="s">
        <v>779</v>
      </c>
      <c r="D20" s="127" t="s">
        <v>773</v>
      </c>
      <c r="E20" s="128"/>
      <c r="F20" s="130"/>
      <c r="G20" s="129" t="s">
        <v>338</v>
      </c>
      <c r="H20" s="130"/>
      <c r="I20" s="131" t="s">
        <v>349</v>
      </c>
      <c r="J20" s="132">
        <v>9.66</v>
      </c>
      <c r="K20" s="133">
        <f t="shared" si="1"/>
        <v>2.415</v>
      </c>
      <c r="L20"/>
    </row>
    <row r="21" spans="1:12" s="64" customFormat="1" ht="20.100000000000001" customHeight="1">
      <c r="A21" s="915"/>
      <c r="B21" s="5"/>
      <c r="C21" s="5" t="s">
        <v>601</v>
      </c>
      <c r="D21" s="127" t="s">
        <v>773</v>
      </c>
      <c r="E21" s="128"/>
      <c r="F21" s="130"/>
      <c r="G21" s="129" t="s">
        <v>338</v>
      </c>
      <c r="H21" s="130"/>
      <c r="I21" s="131" t="s">
        <v>349</v>
      </c>
      <c r="J21" s="132">
        <v>3.15</v>
      </c>
      <c r="K21" s="133">
        <f t="shared" si="1"/>
        <v>0.78749999999999998</v>
      </c>
      <c r="L21"/>
    </row>
    <row r="22" spans="1:12" s="64" customFormat="1" ht="20.100000000000001" customHeight="1">
      <c r="A22" s="915"/>
      <c r="B22" s="5"/>
      <c r="C22" s="5" t="s">
        <v>780</v>
      </c>
      <c r="D22" s="127" t="s">
        <v>773</v>
      </c>
      <c r="E22" s="128"/>
      <c r="F22" s="130"/>
      <c r="G22" s="129" t="s">
        <v>338</v>
      </c>
      <c r="H22" s="130"/>
      <c r="I22" s="131" t="s">
        <v>349</v>
      </c>
      <c r="J22" s="132">
        <v>2.1539999999999999</v>
      </c>
      <c r="K22" s="133">
        <f t="shared" si="1"/>
        <v>0.53849999999999998</v>
      </c>
      <c r="L22"/>
    </row>
    <row r="23" spans="1:12" s="64" customFormat="1" ht="20.100000000000001" customHeight="1">
      <c r="A23" s="915"/>
      <c r="B23" s="5"/>
      <c r="C23" s="5" t="s">
        <v>775</v>
      </c>
      <c r="D23" s="127" t="s">
        <v>773</v>
      </c>
      <c r="E23" s="134"/>
      <c r="F23" s="135"/>
      <c r="G23" s="136" t="s">
        <v>338</v>
      </c>
      <c r="H23" s="135"/>
      <c r="I23" s="131" t="s">
        <v>349</v>
      </c>
      <c r="J23" s="132">
        <v>3.14</v>
      </c>
      <c r="K23" s="133">
        <f t="shared" si="1"/>
        <v>0.78500000000000003</v>
      </c>
      <c r="L23"/>
    </row>
    <row r="24" spans="1:12" s="64" customFormat="1" ht="20.100000000000001" customHeight="1">
      <c r="A24" s="915"/>
      <c r="B24" s="137"/>
      <c r="C24" s="137"/>
      <c r="D24" s="138"/>
      <c r="E24" s="139"/>
      <c r="F24" s="140">
        <v>1</v>
      </c>
      <c r="G24" s="140">
        <v>10</v>
      </c>
      <c r="H24" s="140"/>
      <c r="I24" s="141"/>
      <c r="J24" s="142">
        <f>SUM(J13:J23)</f>
        <v>148.81799999999998</v>
      </c>
      <c r="K24" s="143">
        <f>SUM(K13:K23)</f>
        <v>62.704499999999989</v>
      </c>
      <c r="L24"/>
    </row>
    <row r="25" spans="1:12" s="63" customFormat="1" ht="20.100000000000001" customHeight="1">
      <c r="A25" s="915"/>
      <c r="B25" s="120">
        <v>137</v>
      </c>
      <c r="C25" s="144" t="s">
        <v>2654</v>
      </c>
      <c r="D25" s="122"/>
      <c r="E25" s="145"/>
      <c r="F25" s="125"/>
      <c r="G25" s="125"/>
      <c r="H25" s="125"/>
      <c r="I25" s="125"/>
      <c r="J25" s="125"/>
      <c r="K25" s="126"/>
      <c r="L25"/>
    </row>
    <row r="26" spans="1:12" s="63" customFormat="1" ht="20.100000000000001" customHeight="1">
      <c r="A26" s="915"/>
      <c r="B26" s="1"/>
      <c r="C26" s="5" t="s">
        <v>771</v>
      </c>
      <c r="D26" s="127" t="s">
        <v>781</v>
      </c>
      <c r="E26" s="146"/>
      <c r="F26" s="71" t="s">
        <v>338</v>
      </c>
      <c r="G26" s="147"/>
      <c r="H26" s="147"/>
      <c r="I26" s="148" t="s">
        <v>356</v>
      </c>
      <c r="J26" s="149">
        <v>35</v>
      </c>
      <c r="K26" s="150">
        <v>17</v>
      </c>
      <c r="L26"/>
    </row>
    <row r="27" spans="1:12" s="63" customFormat="1" ht="20.100000000000001" customHeight="1">
      <c r="A27" s="915"/>
      <c r="B27" s="5"/>
      <c r="C27" s="5" t="s">
        <v>782</v>
      </c>
      <c r="D27" s="127" t="s">
        <v>783</v>
      </c>
      <c r="E27" s="146"/>
      <c r="F27" s="147"/>
      <c r="G27" s="71" t="s">
        <v>338</v>
      </c>
      <c r="H27" s="147"/>
      <c r="I27" s="151" t="s">
        <v>349</v>
      </c>
      <c r="J27" s="152">
        <v>7.74</v>
      </c>
      <c r="K27" s="150">
        <f t="shared" ref="K27:K37" si="2">SUM(J27*25/100)</f>
        <v>1.9350000000000001</v>
      </c>
      <c r="L27"/>
    </row>
    <row r="28" spans="1:12" s="63" customFormat="1" ht="20.100000000000001" customHeight="1">
      <c r="A28" s="915"/>
      <c r="B28" s="5"/>
      <c r="C28" s="5" t="s">
        <v>784</v>
      </c>
      <c r="D28" s="127" t="s">
        <v>783</v>
      </c>
      <c r="E28" s="146"/>
      <c r="F28" s="147"/>
      <c r="G28" s="71" t="s">
        <v>338</v>
      </c>
      <c r="H28" s="147"/>
      <c r="I28" s="151" t="s">
        <v>349</v>
      </c>
      <c r="J28" s="152">
        <v>4.3600000000000003</v>
      </c>
      <c r="K28" s="150">
        <f t="shared" si="2"/>
        <v>1.0900000000000001</v>
      </c>
      <c r="L28"/>
    </row>
    <row r="29" spans="1:12" s="63" customFormat="1" ht="20.100000000000001" customHeight="1">
      <c r="A29" s="915"/>
      <c r="B29" s="5"/>
      <c r="C29" s="5" t="s">
        <v>369</v>
      </c>
      <c r="D29" s="127" t="s">
        <v>783</v>
      </c>
      <c r="E29" s="146"/>
      <c r="F29" s="147"/>
      <c r="G29" s="71" t="s">
        <v>338</v>
      </c>
      <c r="H29" s="147"/>
      <c r="I29" s="151" t="s">
        <v>349</v>
      </c>
      <c r="J29" s="152">
        <v>2.65</v>
      </c>
      <c r="K29" s="150">
        <f t="shared" si="2"/>
        <v>0.66249999999999998</v>
      </c>
      <c r="L29"/>
    </row>
    <row r="30" spans="1:12" s="63" customFormat="1" ht="20.100000000000001" customHeight="1">
      <c r="A30" s="915"/>
      <c r="B30" s="5"/>
      <c r="C30" s="5" t="s">
        <v>785</v>
      </c>
      <c r="D30" s="127" t="s">
        <v>783</v>
      </c>
      <c r="E30" s="146"/>
      <c r="F30" s="147"/>
      <c r="G30" s="71" t="s">
        <v>338</v>
      </c>
      <c r="H30" s="147"/>
      <c r="I30" s="151" t="s">
        <v>349</v>
      </c>
      <c r="J30" s="152">
        <v>3.23</v>
      </c>
      <c r="K30" s="150">
        <f t="shared" si="2"/>
        <v>0.8075</v>
      </c>
      <c r="L30"/>
    </row>
    <row r="31" spans="1:12" s="63" customFormat="1" ht="20.100000000000001" customHeight="1">
      <c r="A31" s="915"/>
      <c r="B31" s="5"/>
      <c r="C31" s="5" t="s">
        <v>786</v>
      </c>
      <c r="D31" s="127" t="s">
        <v>783</v>
      </c>
      <c r="E31" s="146"/>
      <c r="F31" s="147"/>
      <c r="G31" s="71" t="s">
        <v>338</v>
      </c>
      <c r="H31" s="147"/>
      <c r="I31" s="151" t="s">
        <v>349</v>
      </c>
      <c r="J31" s="152">
        <v>2.3199999999999998</v>
      </c>
      <c r="K31" s="150">
        <f t="shared" si="2"/>
        <v>0.57999999999999996</v>
      </c>
      <c r="L31"/>
    </row>
    <row r="32" spans="1:12" s="63" customFormat="1" ht="20.100000000000001" customHeight="1">
      <c r="A32" s="915"/>
      <c r="B32" s="5"/>
      <c r="C32" s="5" t="s">
        <v>787</v>
      </c>
      <c r="D32" s="127" t="s">
        <v>783</v>
      </c>
      <c r="E32" s="146"/>
      <c r="F32" s="147"/>
      <c r="G32" s="71" t="s">
        <v>338</v>
      </c>
      <c r="H32" s="147"/>
      <c r="I32" s="151" t="s">
        <v>349</v>
      </c>
      <c r="J32" s="152">
        <v>6.84</v>
      </c>
      <c r="K32" s="150">
        <f t="shared" si="2"/>
        <v>1.71</v>
      </c>
      <c r="L32"/>
    </row>
    <row r="33" spans="1:12" s="63" customFormat="1" ht="20.100000000000001" customHeight="1">
      <c r="A33" s="915"/>
      <c r="B33" s="5"/>
      <c r="C33" s="5" t="s">
        <v>788</v>
      </c>
      <c r="D33" s="127" t="s">
        <v>783</v>
      </c>
      <c r="E33" s="146"/>
      <c r="F33" s="147"/>
      <c r="G33" s="71" t="s">
        <v>338</v>
      </c>
      <c r="H33" s="147"/>
      <c r="I33" s="151" t="s">
        <v>349</v>
      </c>
      <c r="J33" s="152">
        <v>5.26</v>
      </c>
      <c r="K33" s="150">
        <f t="shared" si="2"/>
        <v>1.3149999999999999</v>
      </c>
      <c r="L33"/>
    </row>
    <row r="34" spans="1:12" s="63" customFormat="1" ht="20.100000000000001" customHeight="1">
      <c r="A34" s="915"/>
      <c r="B34" s="5"/>
      <c r="C34" s="5" t="s">
        <v>789</v>
      </c>
      <c r="D34" s="127" t="s">
        <v>783</v>
      </c>
      <c r="E34" s="146"/>
      <c r="F34" s="147"/>
      <c r="G34" s="71" t="s">
        <v>338</v>
      </c>
      <c r="H34" s="147"/>
      <c r="I34" s="151" t="s">
        <v>349</v>
      </c>
      <c r="J34" s="152">
        <v>7.98</v>
      </c>
      <c r="K34" s="150">
        <f t="shared" si="2"/>
        <v>1.9950000000000001</v>
      </c>
      <c r="L34"/>
    </row>
    <row r="35" spans="1:12" s="63" customFormat="1" ht="20.100000000000001" customHeight="1">
      <c r="A35" s="915"/>
      <c r="B35" s="1"/>
      <c r="C35" s="5" t="s">
        <v>790</v>
      </c>
      <c r="D35" s="127" t="s">
        <v>783</v>
      </c>
      <c r="E35" s="146"/>
      <c r="F35" s="147"/>
      <c r="G35" s="71" t="s">
        <v>338</v>
      </c>
      <c r="H35" s="147"/>
      <c r="I35" s="151" t="s">
        <v>349</v>
      </c>
      <c r="J35" s="152">
        <v>9.86</v>
      </c>
      <c r="K35" s="150">
        <f t="shared" si="2"/>
        <v>2.4649999999999999</v>
      </c>
      <c r="L35"/>
    </row>
    <row r="36" spans="1:12" s="63" customFormat="1" ht="20.100000000000001" customHeight="1">
      <c r="A36" s="915"/>
      <c r="B36" s="5"/>
      <c r="C36" s="5" t="s">
        <v>791</v>
      </c>
      <c r="D36" s="127" t="s">
        <v>783</v>
      </c>
      <c r="E36" s="146"/>
      <c r="F36" s="147"/>
      <c r="G36" s="71" t="s">
        <v>338</v>
      </c>
      <c r="H36" s="147"/>
      <c r="I36" s="151" t="s">
        <v>349</v>
      </c>
      <c r="J36" s="152">
        <v>2.98</v>
      </c>
      <c r="K36" s="150">
        <f t="shared" si="2"/>
        <v>0.745</v>
      </c>
      <c r="L36"/>
    </row>
    <row r="37" spans="1:12" s="63" customFormat="1" ht="20.100000000000001" customHeight="1">
      <c r="A37" s="915"/>
      <c r="B37" s="5"/>
      <c r="C37" s="5" t="s">
        <v>792</v>
      </c>
      <c r="D37" s="127" t="s">
        <v>783</v>
      </c>
      <c r="E37" s="146"/>
      <c r="F37" s="147"/>
      <c r="G37" s="71" t="s">
        <v>338</v>
      </c>
      <c r="H37" s="147"/>
      <c r="I37" s="151" t="s">
        <v>349</v>
      </c>
      <c r="J37" s="152">
        <v>1.67</v>
      </c>
      <c r="K37" s="150">
        <f t="shared" si="2"/>
        <v>0.41749999999999998</v>
      </c>
      <c r="L37"/>
    </row>
    <row r="38" spans="1:12" s="64" customFormat="1" ht="20.100000000000001" customHeight="1">
      <c r="A38" s="915"/>
      <c r="B38" s="137"/>
      <c r="C38" s="137"/>
      <c r="D38" s="138"/>
      <c r="E38" s="139"/>
      <c r="F38" s="140">
        <v>1</v>
      </c>
      <c r="G38" s="140">
        <v>11</v>
      </c>
      <c r="H38" s="140"/>
      <c r="I38" s="141"/>
      <c r="J38" s="142">
        <f>SUM(J26:J37)</f>
        <v>89.890000000000015</v>
      </c>
      <c r="K38" s="143">
        <f>SUM(K26:K37)</f>
        <v>30.722500000000004</v>
      </c>
      <c r="L38"/>
    </row>
    <row r="39" spans="1:12" s="64" customFormat="1" ht="20.100000000000001" customHeight="1">
      <c r="A39" s="915"/>
      <c r="B39" s="120">
        <v>138</v>
      </c>
      <c r="C39" s="144" t="s">
        <v>159</v>
      </c>
      <c r="D39" s="122"/>
      <c r="E39" s="145"/>
      <c r="F39" s="125"/>
      <c r="G39" s="125"/>
      <c r="H39" s="125"/>
      <c r="I39" s="125"/>
      <c r="J39" s="125"/>
      <c r="K39" s="126"/>
      <c r="L39"/>
    </row>
    <row r="40" spans="1:12" s="64" customFormat="1" ht="20.100000000000001" customHeight="1">
      <c r="A40" s="915"/>
      <c r="B40" s="1"/>
      <c r="C40" s="5" t="s">
        <v>771</v>
      </c>
      <c r="D40" s="127" t="s">
        <v>793</v>
      </c>
      <c r="E40" s="146"/>
      <c r="F40" s="71" t="s">
        <v>338</v>
      </c>
      <c r="G40" s="147"/>
      <c r="H40" s="147"/>
      <c r="I40" s="151" t="s">
        <v>356</v>
      </c>
      <c r="J40" s="152">
        <v>18</v>
      </c>
      <c r="K40" s="150">
        <f>SUM(J40/2)</f>
        <v>9</v>
      </c>
      <c r="L40"/>
    </row>
    <row r="41" spans="1:12" s="64" customFormat="1" ht="20.100000000000001" customHeight="1">
      <c r="A41" s="915"/>
      <c r="B41" s="5"/>
      <c r="C41" s="5" t="s">
        <v>375</v>
      </c>
      <c r="D41" s="127" t="s">
        <v>794</v>
      </c>
      <c r="E41" s="146"/>
      <c r="F41" s="147"/>
      <c r="G41" s="71" t="s">
        <v>338</v>
      </c>
      <c r="H41" s="147"/>
      <c r="I41" s="151" t="s">
        <v>349</v>
      </c>
      <c r="J41" s="152">
        <v>1.24</v>
      </c>
      <c r="K41" s="150">
        <f t="shared" ref="K41:K46" si="3">SUM(J41*25/100)</f>
        <v>0.31</v>
      </c>
      <c r="L41"/>
    </row>
    <row r="42" spans="1:12" s="64" customFormat="1" ht="20.100000000000001" customHeight="1">
      <c r="A42" s="915"/>
      <c r="B42" s="5"/>
      <c r="C42" s="5" t="s">
        <v>795</v>
      </c>
      <c r="D42" s="127" t="s">
        <v>794</v>
      </c>
      <c r="E42" s="146"/>
      <c r="F42" s="147"/>
      <c r="G42" s="71" t="s">
        <v>338</v>
      </c>
      <c r="H42" s="147"/>
      <c r="I42" s="151" t="s">
        <v>349</v>
      </c>
      <c r="J42" s="152">
        <v>6.32</v>
      </c>
      <c r="K42" s="150">
        <f t="shared" si="3"/>
        <v>1.58</v>
      </c>
      <c r="L42"/>
    </row>
    <row r="43" spans="1:12" s="64" customFormat="1" ht="20.100000000000001" customHeight="1">
      <c r="A43" s="915"/>
      <c r="B43" s="5"/>
      <c r="C43" s="5" t="s">
        <v>373</v>
      </c>
      <c r="D43" s="127" t="s">
        <v>794</v>
      </c>
      <c r="E43" s="146"/>
      <c r="F43" s="147"/>
      <c r="G43" s="71" t="s">
        <v>338</v>
      </c>
      <c r="H43" s="147"/>
      <c r="I43" s="151" t="s">
        <v>349</v>
      </c>
      <c r="J43" s="152">
        <v>3.21</v>
      </c>
      <c r="K43" s="150">
        <f t="shared" si="3"/>
        <v>0.80249999999999999</v>
      </c>
      <c r="L43"/>
    </row>
    <row r="44" spans="1:12" s="64" customFormat="1" ht="20.100000000000001" customHeight="1">
      <c r="A44" s="915"/>
      <c r="B44" s="5"/>
      <c r="C44" s="5" t="s">
        <v>796</v>
      </c>
      <c r="D44" s="127" t="s">
        <v>794</v>
      </c>
      <c r="E44" s="146"/>
      <c r="F44" s="147"/>
      <c r="G44" s="71" t="s">
        <v>338</v>
      </c>
      <c r="H44" s="147"/>
      <c r="I44" s="151" t="s">
        <v>349</v>
      </c>
      <c r="J44" s="152">
        <v>2.14</v>
      </c>
      <c r="K44" s="150">
        <f t="shared" si="3"/>
        <v>0.53500000000000003</v>
      </c>
      <c r="L44"/>
    </row>
    <row r="45" spans="1:12" s="64" customFormat="1" ht="20.100000000000001" customHeight="1">
      <c r="A45" s="915"/>
      <c r="B45" s="5"/>
      <c r="C45" s="5" t="s">
        <v>797</v>
      </c>
      <c r="D45" s="127" t="s">
        <v>794</v>
      </c>
      <c r="E45" s="146"/>
      <c r="F45" s="147"/>
      <c r="G45" s="71" t="s">
        <v>338</v>
      </c>
      <c r="H45" s="147"/>
      <c r="I45" s="151" t="s">
        <v>349</v>
      </c>
      <c r="J45" s="152">
        <v>2.25</v>
      </c>
      <c r="K45" s="150">
        <f t="shared" si="3"/>
        <v>0.5625</v>
      </c>
      <c r="L45"/>
    </row>
    <row r="46" spans="1:12" s="64" customFormat="1" ht="20.100000000000001" customHeight="1">
      <c r="A46" s="915"/>
      <c r="B46" s="5"/>
      <c r="C46" s="5" t="s">
        <v>456</v>
      </c>
      <c r="D46" s="127" t="s">
        <v>794</v>
      </c>
      <c r="E46" s="146"/>
      <c r="F46" s="147"/>
      <c r="G46" s="71" t="s">
        <v>338</v>
      </c>
      <c r="H46" s="147"/>
      <c r="I46" s="151" t="s">
        <v>349</v>
      </c>
      <c r="J46" s="152">
        <v>3.21</v>
      </c>
      <c r="K46" s="150">
        <f t="shared" si="3"/>
        <v>0.80249999999999999</v>
      </c>
      <c r="L46"/>
    </row>
    <row r="47" spans="1:12" s="64" customFormat="1" ht="20.100000000000001" customHeight="1">
      <c r="A47" s="915"/>
      <c r="B47" s="137"/>
      <c r="C47" s="137"/>
      <c r="D47" s="138"/>
      <c r="E47" s="139"/>
      <c r="F47" s="140">
        <v>1</v>
      </c>
      <c r="G47" s="140">
        <v>6</v>
      </c>
      <c r="H47" s="140"/>
      <c r="I47" s="141"/>
      <c r="J47" s="142">
        <f>SUM(J40:J46)</f>
        <v>36.369999999999997</v>
      </c>
      <c r="K47" s="142">
        <f>SUM(K40:K46)</f>
        <v>13.592500000000001</v>
      </c>
      <c r="L47"/>
    </row>
    <row r="48" spans="1:12" s="64" customFormat="1" ht="20.100000000000001" customHeight="1">
      <c r="A48" s="915"/>
      <c r="B48" s="120">
        <v>139</v>
      </c>
      <c r="C48" s="144" t="s">
        <v>160</v>
      </c>
      <c r="D48" s="122"/>
      <c r="E48" s="145"/>
      <c r="F48" s="125"/>
      <c r="G48" s="125"/>
      <c r="H48" s="125"/>
      <c r="I48" s="125"/>
      <c r="J48" s="125"/>
      <c r="K48" s="126"/>
      <c r="L48"/>
    </row>
    <row r="49" spans="1:12" s="64" customFormat="1" ht="20.100000000000001" customHeight="1">
      <c r="A49" s="915"/>
      <c r="B49" s="1"/>
      <c r="C49" s="5" t="s">
        <v>771</v>
      </c>
      <c r="D49" s="127" t="s">
        <v>798</v>
      </c>
      <c r="E49" s="146"/>
      <c r="F49" s="71" t="s">
        <v>338</v>
      </c>
      <c r="G49" s="147"/>
      <c r="H49" s="147"/>
      <c r="I49" s="151" t="s">
        <v>356</v>
      </c>
      <c r="J49" s="152">
        <v>40</v>
      </c>
      <c r="K49" s="150">
        <f>SUM(J49/2)</f>
        <v>20</v>
      </c>
      <c r="L49"/>
    </row>
    <row r="50" spans="1:12" s="64" customFormat="1" ht="20.100000000000001" customHeight="1">
      <c r="A50" s="915"/>
      <c r="B50" s="5"/>
      <c r="C50" s="5" t="s">
        <v>596</v>
      </c>
      <c r="D50" s="127" t="s">
        <v>799</v>
      </c>
      <c r="E50" s="146"/>
      <c r="F50" s="147"/>
      <c r="G50" s="71" t="s">
        <v>338</v>
      </c>
      <c r="H50" s="147"/>
      <c r="I50" s="151" t="s">
        <v>349</v>
      </c>
      <c r="J50" s="152">
        <v>4.6399999999999997</v>
      </c>
      <c r="K50" s="150">
        <f t="shared" ref="K50:K56" si="4">SUM(J50*25/100)</f>
        <v>1.1599999999999999</v>
      </c>
      <c r="L50"/>
    </row>
    <row r="51" spans="1:12" s="64" customFormat="1" ht="20.100000000000001" customHeight="1">
      <c r="A51" s="915"/>
      <c r="B51" s="5"/>
      <c r="C51" s="5" t="s">
        <v>800</v>
      </c>
      <c r="D51" s="127" t="s">
        <v>799</v>
      </c>
      <c r="E51" s="146"/>
      <c r="F51" s="147"/>
      <c r="G51" s="71" t="s">
        <v>338</v>
      </c>
      <c r="H51" s="147"/>
      <c r="I51" s="151" t="s">
        <v>349</v>
      </c>
      <c r="J51" s="152">
        <v>4.04</v>
      </c>
      <c r="K51" s="150">
        <f t="shared" si="4"/>
        <v>1.01</v>
      </c>
      <c r="L51"/>
    </row>
    <row r="52" spans="1:12" s="64" customFormat="1" ht="20.100000000000001" customHeight="1">
      <c r="A52" s="915"/>
      <c r="B52" s="5"/>
      <c r="C52" s="5" t="s">
        <v>801</v>
      </c>
      <c r="D52" s="127" t="s">
        <v>799</v>
      </c>
      <c r="E52" s="146"/>
      <c r="F52" s="147"/>
      <c r="G52" s="71" t="s">
        <v>338</v>
      </c>
      <c r="H52" s="147"/>
      <c r="I52" s="151" t="s">
        <v>349</v>
      </c>
      <c r="J52" s="152">
        <v>6.87</v>
      </c>
      <c r="K52" s="150">
        <f t="shared" si="4"/>
        <v>1.7175</v>
      </c>
      <c r="L52"/>
    </row>
    <row r="53" spans="1:12" s="64" customFormat="1" ht="20.100000000000001" customHeight="1">
      <c r="A53" s="915"/>
      <c r="B53" s="5"/>
      <c r="C53" s="5" t="s">
        <v>802</v>
      </c>
      <c r="D53" s="127" t="s">
        <v>799</v>
      </c>
      <c r="E53" s="146"/>
      <c r="F53" s="147"/>
      <c r="G53" s="71" t="s">
        <v>338</v>
      </c>
      <c r="H53" s="147"/>
      <c r="I53" s="151" t="s">
        <v>349</v>
      </c>
      <c r="J53" s="152">
        <v>2.96</v>
      </c>
      <c r="K53" s="150">
        <f t="shared" si="4"/>
        <v>0.74</v>
      </c>
      <c r="L53"/>
    </row>
    <row r="54" spans="1:12" s="64" customFormat="1" ht="20.100000000000001" customHeight="1">
      <c r="A54" s="915"/>
      <c r="B54" s="5"/>
      <c r="C54" s="5" t="s">
        <v>803</v>
      </c>
      <c r="D54" s="127" t="s">
        <v>799</v>
      </c>
      <c r="E54" s="146"/>
      <c r="F54" s="147"/>
      <c r="G54" s="71" t="s">
        <v>338</v>
      </c>
      <c r="H54" s="147"/>
      <c r="I54" s="151" t="s">
        <v>349</v>
      </c>
      <c r="J54" s="152">
        <v>4.6399999999999997</v>
      </c>
      <c r="K54" s="150">
        <f t="shared" si="4"/>
        <v>1.1599999999999999</v>
      </c>
      <c r="L54"/>
    </row>
    <row r="55" spans="1:12" s="64" customFormat="1" ht="20.100000000000001" customHeight="1">
      <c r="A55" s="915"/>
      <c r="B55" s="5"/>
      <c r="C55" s="5" t="s">
        <v>804</v>
      </c>
      <c r="D55" s="127" t="s">
        <v>799</v>
      </c>
      <c r="E55" s="146"/>
      <c r="F55" s="147"/>
      <c r="G55" s="71" t="s">
        <v>338</v>
      </c>
      <c r="H55" s="147"/>
      <c r="I55" s="151" t="s">
        <v>349</v>
      </c>
      <c r="J55" s="152">
        <v>4.04</v>
      </c>
      <c r="K55" s="150">
        <f t="shared" si="4"/>
        <v>1.01</v>
      </c>
      <c r="L55"/>
    </row>
    <row r="56" spans="1:12" s="64" customFormat="1" ht="20.100000000000001" customHeight="1">
      <c r="A56" s="915"/>
      <c r="B56" s="1"/>
      <c r="C56" s="5" t="s">
        <v>805</v>
      </c>
      <c r="D56" s="127" t="s">
        <v>799</v>
      </c>
      <c r="E56" s="146"/>
      <c r="F56" s="71"/>
      <c r="G56" s="71" t="s">
        <v>338</v>
      </c>
      <c r="H56" s="147"/>
      <c r="I56" s="151" t="s">
        <v>349</v>
      </c>
      <c r="J56" s="152">
        <v>1.01</v>
      </c>
      <c r="K56" s="150">
        <f t="shared" si="4"/>
        <v>0.2525</v>
      </c>
      <c r="L56"/>
    </row>
    <row r="57" spans="1:12" s="64" customFormat="1" ht="20.100000000000001" customHeight="1">
      <c r="A57" s="915"/>
      <c r="B57" s="137"/>
      <c r="C57" s="137"/>
      <c r="D57" s="138"/>
      <c r="E57" s="139"/>
      <c r="F57" s="140">
        <v>1</v>
      </c>
      <c r="G57" s="140">
        <v>7</v>
      </c>
      <c r="H57" s="140"/>
      <c r="I57" s="141"/>
      <c r="J57" s="142">
        <f>SUM(J49:J56)</f>
        <v>68.2</v>
      </c>
      <c r="K57" s="142">
        <f>SUM(K49:K56)</f>
        <v>27.050000000000004</v>
      </c>
      <c r="L57"/>
    </row>
    <row r="58" spans="1:12" s="64" customFormat="1" ht="20.100000000000001" customHeight="1">
      <c r="A58" s="915"/>
      <c r="B58" s="120">
        <v>140</v>
      </c>
      <c r="C58" s="144" t="s">
        <v>2655</v>
      </c>
      <c r="D58" s="122"/>
      <c r="E58" s="145"/>
      <c r="F58" s="125"/>
      <c r="G58" s="125"/>
      <c r="H58" s="125"/>
      <c r="I58" s="125"/>
      <c r="J58" s="125"/>
      <c r="K58" s="126"/>
      <c r="L58"/>
    </row>
    <row r="59" spans="1:12" s="64" customFormat="1" ht="20.100000000000001" customHeight="1">
      <c r="A59" s="915"/>
      <c r="B59" s="1"/>
      <c r="C59" s="5" t="s">
        <v>806</v>
      </c>
      <c r="D59" s="127" t="s">
        <v>807</v>
      </c>
      <c r="E59" s="153"/>
      <c r="F59" s="72"/>
      <c r="G59" s="71" t="s">
        <v>338</v>
      </c>
      <c r="H59" s="72"/>
      <c r="I59" s="151" t="s">
        <v>349</v>
      </c>
      <c r="J59" s="152">
        <v>6.42</v>
      </c>
      <c r="K59" s="150">
        <f t="shared" ref="K59:K68" si="5">SUM(J59*25/100)</f>
        <v>1.605</v>
      </c>
      <c r="L59"/>
    </row>
    <row r="60" spans="1:12" s="63" customFormat="1" ht="20.100000000000001" customHeight="1">
      <c r="A60" s="915"/>
      <c r="B60" s="5"/>
      <c r="C60" s="5" t="s">
        <v>808</v>
      </c>
      <c r="D60" s="127" t="s">
        <v>807</v>
      </c>
      <c r="E60" s="153"/>
      <c r="F60" s="72"/>
      <c r="G60" s="71" t="s">
        <v>338</v>
      </c>
      <c r="H60" s="72"/>
      <c r="I60" s="151" t="s">
        <v>349</v>
      </c>
      <c r="J60" s="152">
        <v>5.34</v>
      </c>
      <c r="K60" s="150">
        <f t="shared" si="5"/>
        <v>1.335</v>
      </c>
      <c r="L60"/>
    </row>
    <row r="61" spans="1:12" s="64" customFormat="1" ht="20.100000000000001" customHeight="1">
      <c r="A61" s="915"/>
      <c r="B61" s="5"/>
      <c r="C61" s="5" t="s">
        <v>809</v>
      </c>
      <c r="D61" s="127" t="s">
        <v>807</v>
      </c>
      <c r="E61" s="153"/>
      <c r="F61" s="72"/>
      <c r="G61" s="71" t="s">
        <v>338</v>
      </c>
      <c r="H61" s="72"/>
      <c r="I61" s="151" t="s">
        <v>349</v>
      </c>
      <c r="J61" s="152">
        <v>3.69</v>
      </c>
      <c r="K61" s="150">
        <f t="shared" si="5"/>
        <v>0.92249999999999999</v>
      </c>
      <c r="L61"/>
    </row>
    <row r="62" spans="1:12" s="63" customFormat="1" ht="20.100000000000001" customHeight="1">
      <c r="A62" s="915"/>
      <c r="B62" s="5"/>
      <c r="C62" s="5" t="s">
        <v>810</v>
      </c>
      <c r="D62" s="127" t="s">
        <v>807</v>
      </c>
      <c r="E62" s="153"/>
      <c r="F62" s="72"/>
      <c r="G62" s="71" t="s">
        <v>338</v>
      </c>
      <c r="H62" s="72"/>
      <c r="I62" s="151" t="s">
        <v>349</v>
      </c>
      <c r="J62" s="152">
        <v>9</v>
      </c>
      <c r="K62" s="150">
        <f t="shared" si="5"/>
        <v>2.25</v>
      </c>
      <c r="L62"/>
    </row>
    <row r="63" spans="1:12" s="63" customFormat="1" ht="20.100000000000001" customHeight="1">
      <c r="A63" s="915"/>
      <c r="B63" s="5"/>
      <c r="C63" s="5" t="s">
        <v>811</v>
      </c>
      <c r="D63" s="127" t="s">
        <v>807</v>
      </c>
      <c r="E63" s="153"/>
      <c r="F63" s="72"/>
      <c r="G63" s="71" t="s">
        <v>338</v>
      </c>
      <c r="H63" s="72"/>
      <c r="I63" s="151" t="s">
        <v>349</v>
      </c>
      <c r="J63" s="152">
        <v>4.5599999999999996</v>
      </c>
      <c r="K63" s="150">
        <f t="shared" si="5"/>
        <v>1.1399999999999999</v>
      </c>
      <c r="L63"/>
    </row>
    <row r="64" spans="1:12" s="63" customFormat="1" ht="20.100000000000001" customHeight="1">
      <c r="A64" s="915"/>
      <c r="B64" s="5"/>
      <c r="C64" s="5" t="s">
        <v>812</v>
      </c>
      <c r="D64" s="127" t="s">
        <v>807</v>
      </c>
      <c r="E64" s="153"/>
      <c r="F64" s="72"/>
      <c r="G64" s="71" t="s">
        <v>338</v>
      </c>
      <c r="H64" s="72"/>
      <c r="I64" s="151" t="s">
        <v>349</v>
      </c>
      <c r="J64" s="152">
        <v>6.47</v>
      </c>
      <c r="K64" s="150">
        <f t="shared" si="5"/>
        <v>1.6174999999999999</v>
      </c>
      <c r="L64"/>
    </row>
    <row r="65" spans="1:12" s="63" customFormat="1" ht="20.100000000000001" customHeight="1">
      <c r="A65" s="915"/>
      <c r="B65" s="5"/>
      <c r="C65" s="5" t="s">
        <v>813</v>
      </c>
      <c r="D65" s="127" t="s">
        <v>807</v>
      </c>
      <c r="E65" s="153"/>
      <c r="F65" s="72"/>
      <c r="G65" s="71" t="s">
        <v>338</v>
      </c>
      <c r="H65" s="72"/>
      <c r="I65" s="151" t="s">
        <v>349</v>
      </c>
      <c r="J65" s="152">
        <v>8.49</v>
      </c>
      <c r="K65" s="150">
        <f t="shared" si="5"/>
        <v>2.1225000000000001</v>
      </c>
      <c r="L65"/>
    </row>
    <row r="66" spans="1:12" s="63" customFormat="1" ht="20.100000000000001" customHeight="1">
      <c r="A66" s="915"/>
      <c r="B66" s="1"/>
      <c r="C66" s="5" t="s">
        <v>814</v>
      </c>
      <c r="D66" s="127" t="s">
        <v>807</v>
      </c>
      <c r="E66" s="153"/>
      <c r="F66" s="72"/>
      <c r="G66" s="71" t="s">
        <v>338</v>
      </c>
      <c r="H66" s="72"/>
      <c r="I66" s="151" t="s">
        <v>349</v>
      </c>
      <c r="J66" s="152">
        <v>6.47</v>
      </c>
      <c r="K66" s="150">
        <f t="shared" si="5"/>
        <v>1.6174999999999999</v>
      </c>
      <c r="L66"/>
    </row>
    <row r="67" spans="1:12" s="63" customFormat="1" ht="20.100000000000001" customHeight="1">
      <c r="A67" s="915"/>
      <c r="B67" s="1"/>
      <c r="C67" s="5" t="s">
        <v>815</v>
      </c>
      <c r="D67" s="127" t="s">
        <v>807</v>
      </c>
      <c r="E67" s="153"/>
      <c r="F67" s="72"/>
      <c r="G67" s="71" t="s">
        <v>338</v>
      </c>
      <c r="H67" s="72"/>
      <c r="I67" s="151" t="s">
        <v>349</v>
      </c>
      <c r="J67" s="152">
        <v>1.63</v>
      </c>
      <c r="K67" s="150">
        <f t="shared" si="5"/>
        <v>0.40749999999999997</v>
      </c>
      <c r="L67"/>
    </row>
    <row r="68" spans="1:12" s="63" customFormat="1" ht="20.100000000000001" customHeight="1">
      <c r="A68" s="915"/>
      <c r="B68" s="5"/>
      <c r="C68" s="5" t="s">
        <v>816</v>
      </c>
      <c r="D68" s="127" t="s">
        <v>807</v>
      </c>
      <c r="E68" s="153"/>
      <c r="F68" s="72"/>
      <c r="G68" s="71" t="s">
        <v>338</v>
      </c>
      <c r="H68" s="72"/>
      <c r="I68" s="151" t="s">
        <v>349</v>
      </c>
      <c r="J68" s="152">
        <v>1.34</v>
      </c>
      <c r="K68" s="150">
        <f t="shared" si="5"/>
        <v>0.33500000000000002</v>
      </c>
      <c r="L68"/>
    </row>
    <row r="69" spans="1:12" s="64" customFormat="1" ht="20.100000000000001" customHeight="1">
      <c r="A69" s="915"/>
      <c r="B69" s="137"/>
      <c r="C69" s="137"/>
      <c r="D69" s="138"/>
      <c r="E69" s="139"/>
      <c r="F69" s="140">
        <v>0</v>
      </c>
      <c r="G69" s="140">
        <v>10</v>
      </c>
      <c r="H69" s="140"/>
      <c r="I69" s="141"/>
      <c r="J69" s="142">
        <f>SUM(J59:J68)</f>
        <v>53.410000000000004</v>
      </c>
      <c r="K69" s="142">
        <f>SUM(K59:K68)</f>
        <v>13.352500000000001</v>
      </c>
      <c r="L69"/>
    </row>
    <row r="70" spans="1:12" s="64" customFormat="1" ht="20.100000000000001" customHeight="1" thickBot="1">
      <c r="A70" s="65"/>
      <c r="B70" s="66"/>
      <c r="C70" s="894" t="s">
        <v>817</v>
      </c>
      <c r="D70" s="895"/>
      <c r="E70" s="67"/>
      <c r="F70" s="68">
        <f>F69+F57+F47+F38+F24</f>
        <v>4</v>
      </c>
      <c r="G70" s="68">
        <f>G69+G57+G47+G38+G24</f>
        <v>44</v>
      </c>
      <c r="H70" s="68"/>
      <c r="I70" s="68"/>
      <c r="J70" s="69">
        <f>J69+J57+J47+J38+J24</f>
        <v>396.68799999999999</v>
      </c>
      <c r="K70" s="68">
        <f>K69+K57+K47+K38+K24</f>
        <v>147.422</v>
      </c>
      <c r="L70"/>
    </row>
    <row r="71" spans="1:12" s="64" customFormat="1" ht="20.100000000000001" customHeight="1">
      <c r="A71" s="914" t="s">
        <v>818</v>
      </c>
      <c r="B71" s="154">
        <v>141</v>
      </c>
      <c r="C71" s="155" t="s">
        <v>2656</v>
      </c>
      <c r="D71" s="156"/>
      <c r="E71" s="157"/>
      <c r="F71" s="158"/>
      <c r="G71" s="158"/>
      <c r="H71" s="158"/>
      <c r="I71" s="158"/>
      <c r="J71" s="158"/>
      <c r="K71" s="159"/>
      <c r="L71"/>
    </row>
    <row r="72" spans="1:12" s="64" customFormat="1" ht="20.100000000000001" customHeight="1">
      <c r="A72" s="915"/>
      <c r="B72" s="1"/>
      <c r="C72" s="5" t="s">
        <v>819</v>
      </c>
      <c r="D72" s="127" t="s">
        <v>820</v>
      </c>
      <c r="E72" s="153"/>
      <c r="F72" s="72"/>
      <c r="G72" s="71" t="s">
        <v>338</v>
      </c>
      <c r="H72" s="72"/>
      <c r="I72" s="151" t="s">
        <v>349</v>
      </c>
      <c r="J72" s="152">
        <v>6.4</v>
      </c>
      <c r="K72" s="150">
        <f>SUM(J72*25/100)</f>
        <v>1.6</v>
      </c>
      <c r="L72"/>
    </row>
    <row r="73" spans="1:12" s="64" customFormat="1" ht="20.100000000000001" customHeight="1">
      <c r="A73" s="915"/>
      <c r="B73" s="5"/>
      <c r="C73" s="5" t="s">
        <v>821</v>
      </c>
      <c r="D73" s="127" t="s">
        <v>820</v>
      </c>
      <c r="E73" s="153"/>
      <c r="F73" s="72"/>
      <c r="G73" s="71" t="s">
        <v>338</v>
      </c>
      <c r="H73" s="72"/>
      <c r="I73" s="151" t="s">
        <v>349</v>
      </c>
      <c r="J73" s="152">
        <v>4.66</v>
      </c>
      <c r="K73" s="150">
        <f>SUM(J73*25/100)</f>
        <v>1.165</v>
      </c>
      <c r="L73"/>
    </row>
    <row r="74" spans="1:12" s="64" customFormat="1" ht="20.100000000000001" customHeight="1">
      <c r="A74" s="915"/>
      <c r="B74" s="5"/>
      <c r="C74" s="5" t="s">
        <v>822</v>
      </c>
      <c r="D74" s="127" t="s">
        <v>820</v>
      </c>
      <c r="E74" s="153"/>
      <c r="F74" s="72"/>
      <c r="G74" s="71" t="s">
        <v>338</v>
      </c>
      <c r="H74" s="72"/>
      <c r="I74" s="151" t="s">
        <v>349</v>
      </c>
      <c r="J74" s="152">
        <v>5.56</v>
      </c>
      <c r="K74" s="150">
        <f>SUM(J74*25/100)</f>
        <v>1.39</v>
      </c>
      <c r="L74"/>
    </row>
    <row r="75" spans="1:12" s="64" customFormat="1" ht="20.100000000000001" customHeight="1">
      <c r="A75" s="915"/>
      <c r="B75" s="5"/>
      <c r="C75" s="5" t="s">
        <v>823</v>
      </c>
      <c r="D75" s="127" t="s">
        <v>820</v>
      </c>
      <c r="E75" s="153"/>
      <c r="F75" s="72"/>
      <c r="G75" s="71" t="s">
        <v>338</v>
      </c>
      <c r="H75" s="72"/>
      <c r="I75" s="151" t="s">
        <v>349</v>
      </c>
      <c r="J75" s="152">
        <v>2.04</v>
      </c>
      <c r="K75" s="150">
        <f>SUM(J75*25/100)</f>
        <v>0.51</v>
      </c>
      <c r="L75"/>
    </row>
    <row r="76" spans="1:12" s="64" customFormat="1" ht="20.100000000000001" customHeight="1">
      <c r="A76" s="915"/>
      <c r="B76" s="5"/>
      <c r="C76" s="5" t="s">
        <v>824</v>
      </c>
      <c r="D76" s="127" t="s">
        <v>820</v>
      </c>
      <c r="E76" s="153"/>
      <c r="F76" s="72"/>
      <c r="G76" s="71" t="s">
        <v>338</v>
      </c>
      <c r="H76" s="72"/>
      <c r="I76" s="151" t="s">
        <v>349</v>
      </c>
      <c r="J76" s="152">
        <v>8.91</v>
      </c>
      <c r="K76" s="150">
        <f>SUM(J76*25/100)</f>
        <v>2.2275</v>
      </c>
      <c r="L76"/>
    </row>
    <row r="77" spans="1:12" s="64" customFormat="1" ht="20.100000000000001" customHeight="1">
      <c r="A77" s="915"/>
      <c r="B77" s="137"/>
      <c r="C77" s="137"/>
      <c r="D77" s="138"/>
      <c r="E77" s="139"/>
      <c r="F77" s="140">
        <v>0</v>
      </c>
      <c r="G77" s="140">
        <v>5</v>
      </c>
      <c r="H77" s="140"/>
      <c r="I77" s="141"/>
      <c r="J77" s="142">
        <f>SUM(J72:J76)</f>
        <v>27.57</v>
      </c>
      <c r="K77" s="142">
        <f>SUM(K72:K76)</f>
        <v>6.8925000000000001</v>
      </c>
      <c r="L77"/>
    </row>
    <row r="78" spans="1:12" s="64" customFormat="1" ht="20.100000000000001" customHeight="1">
      <c r="A78" s="915"/>
      <c r="B78" s="120">
        <v>142</v>
      </c>
      <c r="C78" s="144" t="s">
        <v>825</v>
      </c>
      <c r="D78" s="122"/>
      <c r="E78" s="145"/>
      <c r="F78" s="125">
        <v>0</v>
      </c>
      <c r="G78" s="125">
        <v>0</v>
      </c>
      <c r="H78" s="125"/>
      <c r="I78" s="125"/>
      <c r="J78" s="125">
        <v>0</v>
      </c>
      <c r="K78" s="126">
        <v>0</v>
      </c>
      <c r="L78"/>
    </row>
    <row r="79" spans="1:12" s="64" customFormat="1" ht="20.100000000000001" customHeight="1">
      <c r="A79" s="915"/>
      <c r="B79" s="120">
        <v>143</v>
      </c>
      <c r="C79" s="144" t="s">
        <v>2657</v>
      </c>
      <c r="D79" s="122"/>
      <c r="E79" s="145"/>
      <c r="F79" s="125"/>
      <c r="G79" s="125"/>
      <c r="H79" s="125"/>
      <c r="I79" s="125"/>
      <c r="J79" s="125"/>
      <c r="K79" s="126"/>
      <c r="L79"/>
    </row>
    <row r="80" spans="1:12" s="64" customFormat="1" ht="20.100000000000001" customHeight="1">
      <c r="A80" s="915"/>
      <c r="B80" s="1"/>
      <c r="C80" s="5" t="s">
        <v>826</v>
      </c>
      <c r="D80" s="127" t="s">
        <v>827</v>
      </c>
      <c r="E80" s="153"/>
      <c r="F80" s="72"/>
      <c r="G80" s="71" t="s">
        <v>338</v>
      </c>
      <c r="H80" s="72"/>
      <c r="I80" s="151" t="s">
        <v>349</v>
      </c>
      <c r="J80" s="152">
        <v>3.97</v>
      </c>
      <c r="K80" s="150">
        <f t="shared" ref="K80:K92" si="6">SUM(J80*25/100)</f>
        <v>0.99250000000000005</v>
      </c>
      <c r="L80"/>
    </row>
    <row r="81" spans="1:12" s="63" customFormat="1" ht="20.100000000000001" customHeight="1">
      <c r="A81" s="915"/>
      <c r="B81" s="5"/>
      <c r="C81" s="5" t="s">
        <v>828</v>
      </c>
      <c r="D81" s="127" t="s">
        <v>827</v>
      </c>
      <c r="E81" s="153"/>
      <c r="F81" s="72"/>
      <c r="G81" s="71" t="s">
        <v>338</v>
      </c>
      <c r="H81" s="72"/>
      <c r="I81" s="151" t="s">
        <v>349</v>
      </c>
      <c r="J81" s="152">
        <v>4.3600000000000003</v>
      </c>
      <c r="K81" s="150">
        <f t="shared" si="6"/>
        <v>1.0900000000000001</v>
      </c>
      <c r="L81"/>
    </row>
    <row r="82" spans="1:12" s="63" customFormat="1" ht="20.100000000000001" customHeight="1">
      <c r="A82" s="915"/>
      <c r="B82" s="5"/>
      <c r="C82" s="5" t="s">
        <v>829</v>
      </c>
      <c r="D82" s="127" t="s">
        <v>827</v>
      </c>
      <c r="E82" s="153"/>
      <c r="F82" s="72"/>
      <c r="G82" s="71" t="s">
        <v>338</v>
      </c>
      <c r="H82" s="72"/>
      <c r="I82" s="151" t="s">
        <v>349</v>
      </c>
      <c r="J82" s="152">
        <v>3.33</v>
      </c>
      <c r="K82" s="150">
        <f t="shared" si="6"/>
        <v>0.83250000000000002</v>
      </c>
      <c r="L82"/>
    </row>
    <row r="83" spans="1:12" s="63" customFormat="1" ht="20.100000000000001" customHeight="1">
      <c r="A83" s="915"/>
      <c r="B83" s="5"/>
      <c r="C83" s="5" t="s">
        <v>830</v>
      </c>
      <c r="D83" s="127" t="s">
        <v>827</v>
      </c>
      <c r="E83" s="153"/>
      <c r="F83" s="72"/>
      <c r="G83" s="71" t="s">
        <v>338</v>
      </c>
      <c r="H83" s="72"/>
      <c r="I83" s="151" t="s">
        <v>349</v>
      </c>
      <c r="J83" s="152">
        <v>1.69</v>
      </c>
      <c r="K83" s="150">
        <f t="shared" si="6"/>
        <v>0.42249999999999999</v>
      </c>
      <c r="L83"/>
    </row>
    <row r="84" spans="1:12" s="63" customFormat="1" ht="20.100000000000001" customHeight="1">
      <c r="A84" s="915"/>
      <c r="B84" s="5"/>
      <c r="C84" s="5" t="s">
        <v>831</v>
      </c>
      <c r="D84" s="127" t="s">
        <v>827</v>
      </c>
      <c r="E84" s="153"/>
      <c r="F84" s="72"/>
      <c r="G84" s="71" t="s">
        <v>338</v>
      </c>
      <c r="H84" s="72"/>
      <c r="I84" s="151" t="s">
        <v>349</v>
      </c>
      <c r="J84" s="152">
        <v>4.83</v>
      </c>
      <c r="K84" s="150">
        <f t="shared" si="6"/>
        <v>1.2075</v>
      </c>
      <c r="L84"/>
    </row>
    <row r="85" spans="1:12" s="63" customFormat="1" ht="20.100000000000001" customHeight="1">
      <c r="A85" s="915"/>
      <c r="B85" s="1"/>
      <c r="C85" s="5" t="s">
        <v>832</v>
      </c>
      <c r="D85" s="127" t="s">
        <v>827</v>
      </c>
      <c r="E85" s="153"/>
      <c r="F85" s="72"/>
      <c r="G85" s="71" t="s">
        <v>338</v>
      </c>
      <c r="H85" s="72"/>
      <c r="I85" s="151" t="s">
        <v>349</v>
      </c>
      <c r="J85" s="152">
        <v>9</v>
      </c>
      <c r="K85" s="150">
        <f t="shared" si="6"/>
        <v>2.25</v>
      </c>
      <c r="L85"/>
    </row>
    <row r="86" spans="1:12" s="63" customFormat="1" ht="20.100000000000001" customHeight="1">
      <c r="A86" s="915"/>
      <c r="B86" s="5"/>
      <c r="C86" s="5" t="s">
        <v>553</v>
      </c>
      <c r="D86" s="127" t="s">
        <v>827</v>
      </c>
      <c r="E86" s="153"/>
      <c r="F86" s="72"/>
      <c r="G86" s="71" t="s">
        <v>338</v>
      </c>
      <c r="H86" s="72"/>
      <c r="I86" s="151" t="s">
        <v>349</v>
      </c>
      <c r="J86" s="152">
        <v>1.3</v>
      </c>
      <c r="K86" s="150">
        <f t="shared" si="6"/>
        <v>0.32500000000000001</v>
      </c>
      <c r="L86"/>
    </row>
    <row r="87" spans="1:12" s="63" customFormat="1" ht="20.100000000000001" customHeight="1">
      <c r="A87" s="915"/>
      <c r="B87" s="5"/>
      <c r="C87" s="5" t="s">
        <v>833</v>
      </c>
      <c r="D87" s="127" t="s">
        <v>827</v>
      </c>
      <c r="E87" s="153"/>
      <c r="F87" s="72"/>
      <c r="G87" s="71" t="s">
        <v>338</v>
      </c>
      <c r="H87" s="72"/>
      <c r="I87" s="151" t="s">
        <v>349</v>
      </c>
      <c r="J87" s="152">
        <v>4.95</v>
      </c>
      <c r="K87" s="150">
        <f t="shared" si="6"/>
        <v>1.2375</v>
      </c>
      <c r="L87"/>
    </row>
    <row r="88" spans="1:12" s="63" customFormat="1" ht="20.100000000000001" customHeight="1">
      <c r="A88" s="915"/>
      <c r="B88" s="5"/>
      <c r="C88" s="5" t="s">
        <v>834</v>
      </c>
      <c r="D88" s="127" t="s">
        <v>827</v>
      </c>
      <c r="E88" s="153"/>
      <c r="F88" s="72"/>
      <c r="G88" s="71" t="s">
        <v>338</v>
      </c>
      <c r="H88" s="72"/>
      <c r="I88" s="151" t="s">
        <v>349</v>
      </c>
      <c r="J88" s="152">
        <v>4.32</v>
      </c>
      <c r="K88" s="150">
        <f t="shared" si="6"/>
        <v>1.08</v>
      </c>
      <c r="L88"/>
    </row>
    <row r="89" spans="1:12" s="63" customFormat="1" ht="20.100000000000001" customHeight="1">
      <c r="A89" s="915"/>
      <c r="B89" s="5"/>
      <c r="C89" s="5" t="s">
        <v>835</v>
      </c>
      <c r="D89" s="127" t="s">
        <v>827</v>
      </c>
      <c r="E89" s="153"/>
      <c r="F89" s="72"/>
      <c r="G89" s="71" t="s">
        <v>338</v>
      </c>
      <c r="H89" s="72"/>
      <c r="I89" s="151" t="s">
        <v>349</v>
      </c>
      <c r="J89" s="152">
        <v>1.25</v>
      </c>
      <c r="K89" s="150">
        <f t="shared" si="6"/>
        <v>0.3125</v>
      </c>
      <c r="L89"/>
    </row>
    <row r="90" spans="1:12" s="63" customFormat="1" ht="20.100000000000001" customHeight="1">
      <c r="A90" s="915"/>
      <c r="B90" s="1"/>
      <c r="C90" s="5" t="s">
        <v>836</v>
      </c>
      <c r="D90" s="127" t="s">
        <v>827</v>
      </c>
      <c r="E90" s="153"/>
      <c r="F90" s="72"/>
      <c r="G90" s="71" t="s">
        <v>338</v>
      </c>
      <c r="H90" s="72"/>
      <c r="I90" s="151" t="s">
        <v>349</v>
      </c>
      <c r="J90" s="152">
        <v>6.82</v>
      </c>
      <c r="K90" s="150">
        <f t="shared" si="6"/>
        <v>1.7050000000000001</v>
      </c>
      <c r="L90"/>
    </row>
    <row r="91" spans="1:12" s="63" customFormat="1" ht="20.100000000000001" customHeight="1">
      <c r="A91" s="915"/>
      <c r="B91" s="5"/>
      <c r="C91" s="5" t="s">
        <v>837</v>
      </c>
      <c r="D91" s="127" t="s">
        <v>827</v>
      </c>
      <c r="E91" s="153"/>
      <c r="F91" s="72"/>
      <c r="G91" s="71" t="s">
        <v>338</v>
      </c>
      <c r="H91" s="72"/>
      <c r="I91" s="151" t="s">
        <v>349</v>
      </c>
      <c r="J91" s="152">
        <v>4.25</v>
      </c>
      <c r="K91" s="150">
        <f t="shared" si="6"/>
        <v>1.0625</v>
      </c>
      <c r="L91"/>
    </row>
    <row r="92" spans="1:12" s="63" customFormat="1" ht="20.100000000000001" customHeight="1">
      <c r="A92" s="915"/>
      <c r="B92" s="5"/>
      <c r="C92" s="5" t="s">
        <v>838</v>
      </c>
      <c r="D92" s="127" t="s">
        <v>827</v>
      </c>
      <c r="E92" s="153"/>
      <c r="F92" s="72"/>
      <c r="G92" s="71" t="s">
        <v>338</v>
      </c>
      <c r="H92" s="72"/>
      <c r="I92" s="151" t="s">
        <v>349</v>
      </c>
      <c r="J92" s="152">
        <v>1.31</v>
      </c>
      <c r="K92" s="150">
        <f t="shared" si="6"/>
        <v>0.32750000000000001</v>
      </c>
      <c r="L92"/>
    </row>
    <row r="93" spans="1:12" s="63" customFormat="1" ht="20.100000000000001" customHeight="1">
      <c r="A93" s="915"/>
      <c r="B93" s="137"/>
      <c r="C93" s="137"/>
      <c r="D93" s="138"/>
      <c r="E93" s="139"/>
      <c r="F93" s="140">
        <v>0</v>
      </c>
      <c r="G93" s="140">
        <v>13</v>
      </c>
      <c r="H93" s="140"/>
      <c r="I93" s="141"/>
      <c r="J93" s="142">
        <f>SUM(J80:J92)</f>
        <v>51.38</v>
      </c>
      <c r="K93" s="142">
        <f>SUM(K80:K92)</f>
        <v>12.845000000000001</v>
      </c>
      <c r="L93"/>
    </row>
    <row r="94" spans="1:12" s="63" customFormat="1" ht="20.100000000000001" customHeight="1">
      <c r="A94" s="915"/>
      <c r="B94" s="120">
        <v>144</v>
      </c>
      <c r="C94" s="144" t="s">
        <v>2658</v>
      </c>
      <c r="D94" s="122"/>
      <c r="E94" s="145"/>
      <c r="F94" s="125"/>
      <c r="G94" s="125"/>
      <c r="H94" s="125"/>
      <c r="I94" s="125"/>
      <c r="J94" s="125"/>
      <c r="K94" s="126"/>
      <c r="L94"/>
    </row>
    <row r="95" spans="1:12" s="64" customFormat="1" ht="20.100000000000001" customHeight="1">
      <c r="A95" s="915"/>
      <c r="B95" s="1"/>
      <c r="C95" s="5" t="s">
        <v>839</v>
      </c>
      <c r="D95" s="160" t="s">
        <v>840</v>
      </c>
      <c r="E95" s="153"/>
      <c r="F95" s="71"/>
      <c r="G95" s="71" t="s">
        <v>338</v>
      </c>
      <c r="H95" s="151"/>
      <c r="I95" s="152" t="s">
        <v>349</v>
      </c>
      <c r="J95" s="150">
        <v>1.22</v>
      </c>
      <c r="K95" s="161">
        <f t="shared" ref="K95:K109" si="7">SUM(J95*25/100)</f>
        <v>0.30499999999999999</v>
      </c>
      <c r="L95"/>
    </row>
    <row r="96" spans="1:12" s="64" customFormat="1" ht="20.100000000000001" customHeight="1">
      <c r="A96" s="915"/>
      <c r="B96" s="5"/>
      <c r="C96" s="5" t="s">
        <v>841</v>
      </c>
      <c r="D96" s="160" t="s">
        <v>840</v>
      </c>
      <c r="E96" s="153"/>
      <c r="F96" s="71"/>
      <c r="G96" s="71" t="s">
        <v>338</v>
      </c>
      <c r="H96" s="151"/>
      <c r="I96" s="152" t="s">
        <v>349</v>
      </c>
      <c r="J96" s="150">
        <v>2.0099999999999998</v>
      </c>
      <c r="K96" s="161">
        <f t="shared" si="7"/>
        <v>0.50249999999999995</v>
      </c>
      <c r="L96"/>
    </row>
    <row r="97" spans="1:12" s="64" customFormat="1" ht="20.100000000000001" customHeight="1">
      <c r="A97" s="915"/>
      <c r="B97" s="5"/>
      <c r="C97" s="5" t="s">
        <v>533</v>
      </c>
      <c r="D97" s="160" t="s">
        <v>840</v>
      </c>
      <c r="E97" s="153"/>
      <c r="F97" s="71"/>
      <c r="G97" s="71" t="s">
        <v>338</v>
      </c>
      <c r="H97" s="151"/>
      <c r="I97" s="152" t="s">
        <v>349</v>
      </c>
      <c r="J97" s="150">
        <v>4.42</v>
      </c>
      <c r="K97" s="161">
        <f t="shared" si="7"/>
        <v>1.105</v>
      </c>
      <c r="L97"/>
    </row>
    <row r="98" spans="1:12" s="64" customFormat="1" ht="20.100000000000001" customHeight="1">
      <c r="A98" s="915"/>
      <c r="B98" s="5"/>
      <c r="C98" s="5" t="s">
        <v>842</v>
      </c>
      <c r="D98" s="160" t="s">
        <v>840</v>
      </c>
      <c r="E98" s="153"/>
      <c r="F98" s="71"/>
      <c r="G98" s="71" t="s">
        <v>338</v>
      </c>
      <c r="H98" s="151"/>
      <c r="I98" s="152" t="s">
        <v>349</v>
      </c>
      <c r="J98" s="150">
        <v>1.2</v>
      </c>
      <c r="K98" s="161">
        <f t="shared" si="7"/>
        <v>0.3</v>
      </c>
      <c r="L98"/>
    </row>
    <row r="99" spans="1:12" s="64" customFormat="1" ht="20.100000000000001" customHeight="1">
      <c r="A99" s="915"/>
      <c r="B99" s="5"/>
      <c r="C99" s="5" t="s">
        <v>843</v>
      </c>
      <c r="D99" s="160" t="s">
        <v>840</v>
      </c>
      <c r="E99" s="153"/>
      <c r="F99" s="71"/>
      <c r="G99" s="71" t="s">
        <v>338</v>
      </c>
      <c r="H99" s="151"/>
      <c r="I99" s="152" t="s">
        <v>349</v>
      </c>
      <c r="J99" s="150">
        <v>1.92</v>
      </c>
      <c r="K99" s="161">
        <f t="shared" si="7"/>
        <v>0.48</v>
      </c>
      <c r="L99"/>
    </row>
    <row r="100" spans="1:12" s="64" customFormat="1" ht="20.100000000000001" customHeight="1">
      <c r="A100" s="915"/>
      <c r="B100" s="1"/>
      <c r="C100" s="5" t="s">
        <v>844</v>
      </c>
      <c r="D100" s="160" t="s">
        <v>840</v>
      </c>
      <c r="E100" s="153"/>
      <c r="F100" s="71"/>
      <c r="G100" s="71" t="s">
        <v>338</v>
      </c>
      <c r="H100" s="151"/>
      <c r="I100" s="152" t="s">
        <v>349</v>
      </c>
      <c r="J100" s="150">
        <v>1.66</v>
      </c>
      <c r="K100" s="161">
        <f t="shared" si="7"/>
        <v>0.41499999999999998</v>
      </c>
      <c r="L100"/>
    </row>
    <row r="101" spans="1:12" s="64" customFormat="1" ht="20.100000000000001" customHeight="1">
      <c r="A101" s="915"/>
      <c r="B101" s="5"/>
      <c r="C101" s="5" t="s">
        <v>553</v>
      </c>
      <c r="D101" s="160" t="s">
        <v>840</v>
      </c>
      <c r="E101" s="153"/>
      <c r="F101" s="71"/>
      <c r="G101" s="71" t="s">
        <v>338</v>
      </c>
      <c r="H101" s="151"/>
      <c r="I101" s="152" t="s">
        <v>349</v>
      </c>
      <c r="J101" s="150">
        <v>3.23</v>
      </c>
      <c r="K101" s="161">
        <f t="shared" si="7"/>
        <v>0.8075</v>
      </c>
      <c r="L101"/>
    </row>
    <row r="102" spans="1:12" s="64" customFormat="1" ht="20.100000000000001" customHeight="1">
      <c r="A102" s="915"/>
      <c r="B102" s="5"/>
      <c r="C102" s="5" t="s">
        <v>845</v>
      </c>
      <c r="D102" s="160" t="s">
        <v>840</v>
      </c>
      <c r="E102" s="153"/>
      <c r="F102" s="71"/>
      <c r="G102" s="71" t="s">
        <v>338</v>
      </c>
      <c r="H102" s="151"/>
      <c r="I102" s="152" t="s">
        <v>349</v>
      </c>
      <c r="J102" s="150">
        <v>3.22</v>
      </c>
      <c r="K102" s="161">
        <f t="shared" si="7"/>
        <v>0.80500000000000005</v>
      </c>
      <c r="L102"/>
    </row>
    <row r="103" spans="1:12" s="64" customFormat="1" ht="20.100000000000001" customHeight="1">
      <c r="A103" s="915"/>
      <c r="B103" s="5"/>
      <c r="C103" s="5" t="s">
        <v>846</v>
      </c>
      <c r="D103" s="160" t="s">
        <v>840</v>
      </c>
      <c r="E103" s="153"/>
      <c r="F103" s="71"/>
      <c r="G103" s="71" t="s">
        <v>338</v>
      </c>
      <c r="H103" s="151"/>
      <c r="I103" s="152" t="s">
        <v>349</v>
      </c>
      <c r="J103" s="150">
        <v>6.1</v>
      </c>
      <c r="K103" s="161">
        <f t="shared" si="7"/>
        <v>1.5249999999999999</v>
      </c>
      <c r="L103"/>
    </row>
    <row r="104" spans="1:12" s="64" customFormat="1" ht="20.100000000000001" customHeight="1">
      <c r="A104" s="915"/>
      <c r="B104" s="5"/>
      <c r="C104" s="5" t="s">
        <v>847</v>
      </c>
      <c r="D104" s="160" t="s">
        <v>840</v>
      </c>
      <c r="E104" s="153"/>
      <c r="F104" s="71"/>
      <c r="G104" s="71" t="s">
        <v>338</v>
      </c>
      <c r="H104" s="151"/>
      <c r="I104" s="152" t="s">
        <v>349</v>
      </c>
      <c r="J104" s="150">
        <v>3.3</v>
      </c>
      <c r="K104" s="161">
        <f t="shared" si="7"/>
        <v>0.82499999999999996</v>
      </c>
      <c r="L104"/>
    </row>
    <row r="105" spans="1:12" s="64" customFormat="1" ht="20.100000000000001" customHeight="1">
      <c r="A105" s="915"/>
      <c r="B105" s="1"/>
      <c r="C105" s="5" t="s">
        <v>848</v>
      </c>
      <c r="D105" s="160" t="s">
        <v>840</v>
      </c>
      <c r="E105" s="153"/>
      <c r="F105" s="71"/>
      <c r="G105" s="71" t="s">
        <v>338</v>
      </c>
      <c r="H105" s="151"/>
      <c r="I105" s="152" t="s">
        <v>349</v>
      </c>
      <c r="J105" s="150">
        <v>3.63</v>
      </c>
      <c r="K105" s="161">
        <f t="shared" si="7"/>
        <v>0.90749999999999997</v>
      </c>
      <c r="L105"/>
    </row>
    <row r="106" spans="1:12" s="64" customFormat="1" ht="20.100000000000001" customHeight="1">
      <c r="A106" s="915"/>
      <c r="B106" s="5"/>
      <c r="C106" s="5" t="s">
        <v>849</v>
      </c>
      <c r="D106" s="160" t="s">
        <v>840</v>
      </c>
      <c r="E106" s="153"/>
      <c r="F106" s="71"/>
      <c r="G106" s="71" t="s">
        <v>338</v>
      </c>
      <c r="H106" s="151"/>
      <c r="I106" s="152" t="s">
        <v>349</v>
      </c>
      <c r="J106" s="150">
        <v>3.26</v>
      </c>
      <c r="K106" s="161">
        <f t="shared" si="7"/>
        <v>0.81499999999999995</v>
      </c>
      <c r="L106"/>
    </row>
    <row r="107" spans="1:12" s="64" customFormat="1" ht="20.100000000000001" customHeight="1">
      <c r="A107" s="915"/>
      <c r="B107" s="5"/>
      <c r="C107" s="5" t="s">
        <v>560</v>
      </c>
      <c r="D107" s="160" t="s">
        <v>840</v>
      </c>
      <c r="E107" s="153"/>
      <c r="F107" s="71"/>
      <c r="G107" s="71" t="s">
        <v>338</v>
      </c>
      <c r="H107" s="151"/>
      <c r="I107" s="152" t="s">
        <v>349</v>
      </c>
      <c r="J107" s="150">
        <v>1.89</v>
      </c>
      <c r="K107" s="161">
        <f t="shared" si="7"/>
        <v>0.47249999999999998</v>
      </c>
      <c r="L107"/>
    </row>
    <row r="108" spans="1:12" s="64" customFormat="1" ht="20.100000000000001" customHeight="1">
      <c r="A108" s="915"/>
      <c r="B108" s="1"/>
      <c r="C108" s="5" t="s">
        <v>850</v>
      </c>
      <c r="D108" s="160" t="s">
        <v>840</v>
      </c>
      <c r="E108" s="153"/>
      <c r="F108" s="71"/>
      <c r="G108" s="71" t="s">
        <v>338</v>
      </c>
      <c r="H108" s="151"/>
      <c r="I108" s="152" t="s">
        <v>349</v>
      </c>
      <c r="J108" s="150">
        <v>2.81</v>
      </c>
      <c r="K108" s="161">
        <f t="shared" si="7"/>
        <v>0.70250000000000001</v>
      </c>
      <c r="L108"/>
    </row>
    <row r="109" spans="1:12" s="64" customFormat="1" ht="20.100000000000001" customHeight="1">
      <c r="A109" s="915"/>
      <c r="B109" s="5"/>
      <c r="C109" s="5" t="s">
        <v>851</v>
      </c>
      <c r="D109" s="160" t="s">
        <v>840</v>
      </c>
      <c r="E109" s="153"/>
      <c r="F109" s="71"/>
      <c r="G109" s="71" t="s">
        <v>338</v>
      </c>
      <c r="H109" s="151"/>
      <c r="I109" s="152" t="s">
        <v>349</v>
      </c>
      <c r="J109" s="150">
        <v>3.25</v>
      </c>
      <c r="K109" s="161">
        <f t="shared" si="7"/>
        <v>0.8125</v>
      </c>
      <c r="L109"/>
    </row>
    <row r="110" spans="1:12" s="64" customFormat="1" ht="20.100000000000001" customHeight="1">
      <c r="A110" s="915"/>
      <c r="B110" s="137"/>
      <c r="C110" s="137"/>
      <c r="D110" s="138"/>
      <c r="E110" s="139"/>
      <c r="F110" s="140">
        <v>0</v>
      </c>
      <c r="G110" s="140">
        <v>15</v>
      </c>
      <c r="H110" s="140"/>
      <c r="I110" s="141"/>
      <c r="J110" s="142">
        <f>SUM(J95:J109)</f>
        <v>43.12</v>
      </c>
      <c r="K110" s="142">
        <f>SUM(K95:K109)</f>
        <v>10.78</v>
      </c>
      <c r="L110"/>
    </row>
    <row r="111" spans="1:12" s="64" customFormat="1" ht="20.100000000000001" customHeight="1">
      <c r="A111" s="915"/>
      <c r="B111" s="120">
        <v>145</v>
      </c>
      <c r="C111" s="144" t="s">
        <v>162</v>
      </c>
      <c r="D111" s="122"/>
      <c r="E111" s="145"/>
      <c r="F111" s="125"/>
      <c r="G111" s="125"/>
      <c r="H111" s="125"/>
      <c r="I111" s="125"/>
      <c r="J111" s="125"/>
      <c r="K111" s="126"/>
      <c r="L111"/>
    </row>
    <row r="112" spans="1:12" s="64" customFormat="1" ht="20.100000000000001" customHeight="1">
      <c r="A112" s="915"/>
      <c r="B112" s="5"/>
      <c r="C112" s="5" t="s">
        <v>852</v>
      </c>
      <c r="D112" s="127" t="s">
        <v>853</v>
      </c>
      <c r="E112" s="153"/>
      <c r="F112" s="72"/>
      <c r="G112" s="71" t="s">
        <v>338</v>
      </c>
      <c r="H112" s="72"/>
      <c r="I112" s="151" t="s">
        <v>349</v>
      </c>
      <c r="J112" s="152">
        <v>1.34</v>
      </c>
      <c r="K112" s="150">
        <f t="shared" ref="K112:K118" si="8">SUM(J112*25/100)</f>
        <v>0.33500000000000002</v>
      </c>
      <c r="L112"/>
    </row>
    <row r="113" spans="1:12" s="63" customFormat="1" ht="20.100000000000001" customHeight="1">
      <c r="A113" s="915"/>
      <c r="B113" s="5"/>
      <c r="C113" s="5" t="s">
        <v>854</v>
      </c>
      <c r="D113" s="127" t="s">
        <v>853</v>
      </c>
      <c r="E113" s="153"/>
      <c r="F113" s="72"/>
      <c r="G113" s="71" t="s">
        <v>338</v>
      </c>
      <c r="H113" s="72"/>
      <c r="I113" s="151" t="s">
        <v>349</v>
      </c>
      <c r="J113" s="152">
        <v>1.04</v>
      </c>
      <c r="K113" s="150">
        <f t="shared" si="8"/>
        <v>0.26</v>
      </c>
      <c r="L113"/>
    </row>
    <row r="114" spans="1:12" s="64" customFormat="1" ht="20.100000000000001" customHeight="1">
      <c r="A114" s="915"/>
      <c r="B114" s="5"/>
      <c r="C114" s="5" t="s">
        <v>855</v>
      </c>
      <c r="D114" s="127" t="s">
        <v>853</v>
      </c>
      <c r="E114" s="153"/>
      <c r="F114" s="72"/>
      <c r="G114" s="71" t="s">
        <v>338</v>
      </c>
      <c r="H114" s="72"/>
      <c r="I114" s="151" t="s">
        <v>349</v>
      </c>
      <c r="J114" s="152">
        <v>3.33</v>
      </c>
      <c r="K114" s="150">
        <f t="shared" si="8"/>
        <v>0.83250000000000002</v>
      </c>
      <c r="L114"/>
    </row>
    <row r="115" spans="1:12" s="63" customFormat="1" ht="20.100000000000001" customHeight="1">
      <c r="A115" s="915"/>
      <c r="B115" s="5"/>
      <c r="C115" s="5" t="s">
        <v>856</v>
      </c>
      <c r="D115" s="127" t="s">
        <v>853</v>
      </c>
      <c r="E115" s="153"/>
      <c r="F115" s="72"/>
      <c r="G115" s="71" t="s">
        <v>338</v>
      </c>
      <c r="H115" s="72"/>
      <c r="I115" s="151" t="s">
        <v>349</v>
      </c>
      <c r="J115" s="152">
        <v>6.6</v>
      </c>
      <c r="K115" s="150">
        <f t="shared" si="8"/>
        <v>1.65</v>
      </c>
      <c r="L115"/>
    </row>
    <row r="116" spans="1:12" s="63" customFormat="1" ht="20.100000000000001" customHeight="1">
      <c r="A116" s="915"/>
      <c r="B116" s="5"/>
      <c r="C116" s="5" t="s">
        <v>857</v>
      </c>
      <c r="D116" s="127" t="s">
        <v>853</v>
      </c>
      <c r="E116" s="153"/>
      <c r="F116" s="72"/>
      <c r="G116" s="71" t="s">
        <v>338</v>
      </c>
      <c r="H116" s="72"/>
      <c r="I116" s="151" t="s">
        <v>349</v>
      </c>
      <c r="J116" s="152">
        <v>1.2</v>
      </c>
      <c r="K116" s="150">
        <f t="shared" si="8"/>
        <v>0.3</v>
      </c>
      <c r="L116"/>
    </row>
    <row r="117" spans="1:12" s="63" customFormat="1" ht="20.100000000000001" customHeight="1">
      <c r="A117" s="915"/>
      <c r="B117" s="5"/>
      <c r="C117" s="5" t="s">
        <v>501</v>
      </c>
      <c r="D117" s="127" t="s">
        <v>853</v>
      </c>
      <c r="E117" s="153"/>
      <c r="F117" s="72"/>
      <c r="G117" s="71" t="s">
        <v>338</v>
      </c>
      <c r="H117" s="72"/>
      <c r="I117" s="151" t="s">
        <v>349</v>
      </c>
      <c r="J117" s="152">
        <v>4.91</v>
      </c>
      <c r="K117" s="150">
        <f t="shared" si="8"/>
        <v>1.2275</v>
      </c>
      <c r="L117"/>
    </row>
    <row r="118" spans="1:12" s="63" customFormat="1" ht="20.100000000000001" customHeight="1">
      <c r="A118" s="915"/>
      <c r="B118" s="5"/>
      <c r="C118" s="5" t="s">
        <v>518</v>
      </c>
      <c r="D118" s="127" t="s">
        <v>853</v>
      </c>
      <c r="E118" s="153"/>
      <c r="F118" s="72"/>
      <c r="G118" s="71" t="s">
        <v>338</v>
      </c>
      <c r="H118" s="72"/>
      <c r="I118" s="151" t="s">
        <v>349</v>
      </c>
      <c r="J118" s="152">
        <v>7.3</v>
      </c>
      <c r="K118" s="150">
        <f t="shared" si="8"/>
        <v>1.825</v>
      </c>
      <c r="L118"/>
    </row>
    <row r="119" spans="1:12" s="63" customFormat="1" ht="20.100000000000001" customHeight="1">
      <c r="A119" s="915"/>
      <c r="B119" s="137"/>
      <c r="C119" s="137"/>
      <c r="D119" s="138"/>
      <c r="E119" s="139"/>
      <c r="F119" s="140">
        <v>0</v>
      </c>
      <c r="G119" s="140">
        <v>7</v>
      </c>
      <c r="H119" s="140"/>
      <c r="I119" s="141"/>
      <c r="J119" s="142">
        <f>SUM(J112:J118)</f>
        <v>25.72</v>
      </c>
      <c r="K119" s="142">
        <f>SUM(K112:K118)</f>
        <v>6.43</v>
      </c>
      <c r="L119"/>
    </row>
    <row r="120" spans="1:12" s="63" customFormat="1" ht="20.100000000000001" customHeight="1" thickBot="1">
      <c r="A120" s="65"/>
      <c r="B120" s="66"/>
      <c r="C120" s="896" t="s">
        <v>273</v>
      </c>
      <c r="D120" s="897"/>
      <c r="E120" s="67"/>
      <c r="F120" s="68">
        <f>F119+F110+F93+F78+F77</f>
        <v>0</v>
      </c>
      <c r="G120" s="68">
        <f>G119+G110+G93+G78+G77</f>
        <v>40</v>
      </c>
      <c r="H120" s="68"/>
      <c r="I120" s="68"/>
      <c r="J120" s="68">
        <f>J119+J110+J93+J78+J77</f>
        <v>147.79</v>
      </c>
      <c r="K120" s="68">
        <f>K119+K110+K93+K78+K77</f>
        <v>36.947499999999998</v>
      </c>
      <c r="L120"/>
    </row>
    <row r="121" spans="1:12" s="64" customFormat="1" ht="20.100000000000001" customHeight="1" thickTop="1">
      <c r="A121" s="914" t="s">
        <v>858</v>
      </c>
      <c r="B121" s="162">
        <v>146</v>
      </c>
      <c r="C121" s="163" t="s">
        <v>2659</v>
      </c>
      <c r="D121" s="164"/>
      <c r="E121" s="165"/>
      <c r="F121" s="166"/>
      <c r="G121" s="166"/>
      <c r="H121" s="166"/>
      <c r="I121" s="166"/>
      <c r="J121" s="166"/>
      <c r="K121" s="167"/>
      <c r="L121"/>
    </row>
    <row r="122" spans="1:12" s="63" customFormat="1" ht="20.100000000000001" customHeight="1">
      <c r="A122" s="915"/>
      <c r="B122" s="5"/>
      <c r="C122" s="5" t="s">
        <v>859</v>
      </c>
      <c r="D122" s="127" t="s">
        <v>860</v>
      </c>
      <c r="E122" s="153"/>
      <c r="F122" s="71" t="s">
        <v>338</v>
      </c>
      <c r="G122" s="71"/>
      <c r="H122" s="72"/>
      <c r="I122" s="151" t="s">
        <v>445</v>
      </c>
      <c r="J122" s="152">
        <v>280</v>
      </c>
      <c r="K122" s="150">
        <v>210</v>
      </c>
      <c r="L122"/>
    </row>
    <row r="123" spans="1:12" s="63" customFormat="1" ht="20.100000000000001" customHeight="1">
      <c r="A123" s="915"/>
      <c r="B123" s="5"/>
      <c r="C123" s="5" t="s">
        <v>861</v>
      </c>
      <c r="D123" s="127" t="s">
        <v>860</v>
      </c>
      <c r="E123" s="153"/>
      <c r="F123" s="71" t="s">
        <v>338</v>
      </c>
      <c r="G123" s="71"/>
      <c r="H123" s="72"/>
      <c r="I123" s="151" t="s">
        <v>356</v>
      </c>
      <c r="J123" s="152">
        <v>20</v>
      </c>
      <c r="K123" s="150">
        <f>SUM(J123/2)</f>
        <v>10</v>
      </c>
      <c r="L123"/>
    </row>
    <row r="124" spans="1:12" s="63" customFormat="1" ht="20.100000000000001" customHeight="1">
      <c r="A124" s="915"/>
      <c r="B124" s="5"/>
      <c r="C124" s="5" t="s">
        <v>771</v>
      </c>
      <c r="D124" s="127" t="s">
        <v>860</v>
      </c>
      <c r="E124" s="153"/>
      <c r="F124" s="71" t="s">
        <v>338</v>
      </c>
      <c r="G124" s="71"/>
      <c r="H124" s="72"/>
      <c r="I124" s="151" t="s">
        <v>356</v>
      </c>
      <c r="J124" s="152">
        <v>13</v>
      </c>
      <c r="K124" s="150">
        <v>6</v>
      </c>
      <c r="L124"/>
    </row>
    <row r="125" spans="1:12" s="63" customFormat="1" ht="20.100000000000001" customHeight="1">
      <c r="A125" s="915"/>
      <c r="B125" s="5"/>
      <c r="C125" s="5" t="s">
        <v>862</v>
      </c>
      <c r="D125" s="127" t="s">
        <v>863</v>
      </c>
      <c r="E125" s="153"/>
      <c r="F125" s="71"/>
      <c r="G125" s="71" t="s">
        <v>338</v>
      </c>
      <c r="H125" s="72"/>
      <c r="I125" s="151" t="s">
        <v>349</v>
      </c>
      <c r="J125" s="152">
        <v>5.21</v>
      </c>
      <c r="K125" s="150">
        <f t="shared" ref="K125:K140" si="9">SUM(J125*25/100)</f>
        <v>1.3025</v>
      </c>
      <c r="L125"/>
    </row>
    <row r="126" spans="1:12" s="63" customFormat="1" ht="20.100000000000001" customHeight="1">
      <c r="A126" s="915"/>
      <c r="B126" s="5"/>
      <c r="C126" s="5" t="s">
        <v>864</v>
      </c>
      <c r="D126" s="127" t="s">
        <v>863</v>
      </c>
      <c r="E126" s="153"/>
      <c r="F126" s="71"/>
      <c r="G126" s="71" t="s">
        <v>338</v>
      </c>
      <c r="H126" s="72"/>
      <c r="I126" s="151" t="s">
        <v>349</v>
      </c>
      <c r="J126" s="152">
        <v>2.17</v>
      </c>
      <c r="K126" s="150">
        <f t="shared" si="9"/>
        <v>0.54249999999999998</v>
      </c>
      <c r="L126"/>
    </row>
    <row r="127" spans="1:12" s="63" customFormat="1" ht="20.100000000000001" customHeight="1">
      <c r="A127" s="915"/>
      <c r="B127" s="5"/>
      <c r="C127" s="5" t="s">
        <v>865</v>
      </c>
      <c r="D127" s="127" t="s">
        <v>863</v>
      </c>
      <c r="E127" s="153"/>
      <c r="F127" s="71"/>
      <c r="G127" s="71" t="s">
        <v>338</v>
      </c>
      <c r="H127" s="72"/>
      <c r="I127" s="151" t="s">
        <v>349</v>
      </c>
      <c r="J127" s="152">
        <v>9.48</v>
      </c>
      <c r="K127" s="150">
        <f t="shared" si="9"/>
        <v>2.37</v>
      </c>
      <c r="L127"/>
    </row>
    <row r="128" spans="1:12" s="63" customFormat="1" ht="20.100000000000001" customHeight="1">
      <c r="A128" s="915"/>
      <c r="B128" s="5"/>
      <c r="C128" s="5" t="s">
        <v>866</v>
      </c>
      <c r="D128" s="127" t="s">
        <v>863</v>
      </c>
      <c r="E128" s="153"/>
      <c r="F128" s="71"/>
      <c r="G128" s="71" t="s">
        <v>338</v>
      </c>
      <c r="H128" s="72"/>
      <c r="I128" s="151" t="s">
        <v>349</v>
      </c>
      <c r="J128" s="152">
        <v>8.4499999999999993</v>
      </c>
      <c r="K128" s="150">
        <f t="shared" si="9"/>
        <v>2.1124999999999998</v>
      </c>
      <c r="L128"/>
    </row>
    <row r="129" spans="1:31" s="63" customFormat="1" ht="20.100000000000001" customHeight="1">
      <c r="A129" s="915"/>
      <c r="B129" s="5"/>
      <c r="C129" s="5" t="s">
        <v>867</v>
      </c>
      <c r="D129" s="127" t="s">
        <v>863</v>
      </c>
      <c r="E129" s="153"/>
      <c r="F129" s="71"/>
      <c r="G129" s="71" t="s">
        <v>338</v>
      </c>
      <c r="H129" s="72"/>
      <c r="I129" s="151" t="s">
        <v>349</v>
      </c>
      <c r="J129" s="152">
        <v>6.42</v>
      </c>
      <c r="K129" s="150">
        <f t="shared" si="9"/>
        <v>1.605</v>
      </c>
      <c r="L129"/>
    </row>
    <row r="130" spans="1:31" s="63" customFormat="1" ht="20.100000000000001" customHeight="1">
      <c r="A130" s="915"/>
      <c r="B130" s="5"/>
      <c r="C130" s="5" t="s">
        <v>868</v>
      </c>
      <c r="D130" s="127" t="s">
        <v>863</v>
      </c>
      <c r="E130" s="153"/>
      <c r="F130" s="71"/>
      <c r="G130" s="71" t="s">
        <v>338</v>
      </c>
      <c r="H130" s="72"/>
      <c r="I130" s="151" t="s">
        <v>349</v>
      </c>
      <c r="J130" s="152">
        <v>2.94</v>
      </c>
      <c r="K130" s="150">
        <f t="shared" si="9"/>
        <v>0.73499999999999999</v>
      </c>
      <c r="L130"/>
    </row>
    <row r="131" spans="1:31" s="63" customFormat="1" ht="20.100000000000001" customHeight="1">
      <c r="A131" s="915"/>
      <c r="B131" s="5"/>
      <c r="C131" s="5" t="s">
        <v>601</v>
      </c>
      <c r="D131" s="127" t="s">
        <v>863</v>
      </c>
      <c r="E131" s="153"/>
      <c r="F131" s="71"/>
      <c r="G131" s="71" t="s">
        <v>338</v>
      </c>
      <c r="H131" s="72"/>
      <c r="I131" s="151" t="s">
        <v>349</v>
      </c>
      <c r="J131" s="152">
        <v>8.4</v>
      </c>
      <c r="K131" s="150">
        <f t="shared" si="9"/>
        <v>2.1</v>
      </c>
      <c r="L131"/>
    </row>
    <row r="132" spans="1:31" s="63" customFormat="1" ht="20.100000000000001" customHeight="1">
      <c r="A132" s="915"/>
      <c r="B132" s="5"/>
      <c r="C132" s="5" t="s">
        <v>869</v>
      </c>
      <c r="D132" s="127" t="s">
        <v>863</v>
      </c>
      <c r="E132" s="153"/>
      <c r="F132" s="71"/>
      <c r="G132" s="71" t="s">
        <v>338</v>
      </c>
      <c r="H132" s="72"/>
      <c r="I132" s="151" t="s">
        <v>349</v>
      </c>
      <c r="J132" s="152">
        <v>3.6</v>
      </c>
      <c r="K132" s="150">
        <f t="shared" si="9"/>
        <v>0.9</v>
      </c>
      <c r="L132"/>
    </row>
    <row r="133" spans="1:31" s="63" customFormat="1" ht="20.100000000000001" customHeight="1">
      <c r="A133" s="915"/>
      <c r="B133" s="5"/>
      <c r="C133" s="5" t="s">
        <v>866</v>
      </c>
      <c r="D133" s="127" t="s">
        <v>863</v>
      </c>
      <c r="E133" s="153"/>
      <c r="F133" s="71"/>
      <c r="G133" s="71" t="s">
        <v>338</v>
      </c>
      <c r="H133" s="72"/>
      <c r="I133" s="151" t="s">
        <v>349</v>
      </c>
      <c r="J133" s="152">
        <v>1.1000000000000001</v>
      </c>
      <c r="K133" s="150">
        <f t="shared" si="9"/>
        <v>0.27500000000000002</v>
      </c>
      <c r="L133"/>
    </row>
    <row r="134" spans="1:31" s="63" customFormat="1" ht="20.100000000000001" customHeight="1">
      <c r="A134" s="915"/>
      <c r="B134" s="5"/>
      <c r="C134" s="5" t="s">
        <v>870</v>
      </c>
      <c r="D134" s="127" t="s">
        <v>863</v>
      </c>
      <c r="E134" s="153"/>
      <c r="F134" s="71"/>
      <c r="G134" s="71" t="s">
        <v>338</v>
      </c>
      <c r="H134" s="72"/>
      <c r="I134" s="151" t="s">
        <v>349</v>
      </c>
      <c r="J134" s="152">
        <v>2.63</v>
      </c>
      <c r="K134" s="150">
        <f t="shared" si="9"/>
        <v>0.65749999999999997</v>
      </c>
      <c r="L134"/>
    </row>
    <row r="135" spans="1:31" s="63" customFormat="1" ht="20.100000000000001" customHeight="1">
      <c r="A135" s="915"/>
      <c r="B135" s="5"/>
      <c r="C135" s="5" t="s">
        <v>871</v>
      </c>
      <c r="D135" s="127" t="s">
        <v>863</v>
      </c>
      <c r="E135" s="153"/>
      <c r="F135" s="71"/>
      <c r="G135" s="71" t="s">
        <v>338</v>
      </c>
      <c r="H135" s="72"/>
      <c r="I135" s="151" t="s">
        <v>349</v>
      </c>
      <c r="J135" s="152">
        <v>3.6</v>
      </c>
      <c r="K135" s="150">
        <f t="shared" si="9"/>
        <v>0.9</v>
      </c>
      <c r="L135"/>
    </row>
    <row r="136" spans="1:31" s="63" customFormat="1" ht="20.100000000000001" customHeight="1">
      <c r="A136" s="915"/>
      <c r="B136" s="5"/>
      <c r="C136" s="5" t="s">
        <v>872</v>
      </c>
      <c r="D136" s="127" t="s">
        <v>863</v>
      </c>
      <c r="E136" s="153"/>
      <c r="F136" s="71"/>
      <c r="G136" s="71" t="s">
        <v>338</v>
      </c>
      <c r="H136" s="72"/>
      <c r="I136" s="151" t="s">
        <v>349</v>
      </c>
      <c r="J136" s="152">
        <v>2.34</v>
      </c>
      <c r="K136" s="150">
        <f t="shared" si="9"/>
        <v>0.58499999999999996</v>
      </c>
      <c r="L136"/>
    </row>
    <row r="137" spans="1:31" s="63" customFormat="1" ht="20.100000000000001" customHeight="1">
      <c r="A137" s="915"/>
      <c r="B137" s="5"/>
      <c r="C137" s="5" t="s">
        <v>873</v>
      </c>
      <c r="D137" s="127" t="s">
        <v>863</v>
      </c>
      <c r="E137" s="153"/>
      <c r="F137" s="71"/>
      <c r="G137" s="71" t="s">
        <v>338</v>
      </c>
      <c r="H137" s="72"/>
      <c r="I137" s="151" t="s">
        <v>349</v>
      </c>
      <c r="J137" s="152">
        <v>2.34</v>
      </c>
      <c r="K137" s="150">
        <f t="shared" si="9"/>
        <v>0.58499999999999996</v>
      </c>
      <c r="L137"/>
    </row>
    <row r="138" spans="1:31" s="63" customFormat="1" ht="20.100000000000001" customHeight="1">
      <c r="A138" s="915"/>
      <c r="B138" s="5"/>
      <c r="C138" s="5" t="s">
        <v>601</v>
      </c>
      <c r="D138" s="127" t="s">
        <v>863</v>
      </c>
      <c r="E138" s="153"/>
      <c r="F138" s="71"/>
      <c r="G138" s="71" t="s">
        <v>338</v>
      </c>
      <c r="H138" s="72"/>
      <c r="I138" s="151" t="s">
        <v>349</v>
      </c>
      <c r="J138" s="152">
        <v>2.54</v>
      </c>
      <c r="K138" s="150">
        <f t="shared" si="9"/>
        <v>0.63500000000000001</v>
      </c>
      <c r="L138"/>
    </row>
    <row r="139" spans="1:31" s="63" customFormat="1" ht="20.100000000000001" customHeight="1">
      <c r="A139" s="915"/>
      <c r="B139" s="5"/>
      <c r="C139" s="5" t="s">
        <v>874</v>
      </c>
      <c r="D139" s="127" t="s">
        <v>863</v>
      </c>
      <c r="E139" s="153"/>
      <c r="F139" s="71"/>
      <c r="G139" s="71" t="s">
        <v>338</v>
      </c>
      <c r="H139" s="72"/>
      <c r="I139" s="151" t="s">
        <v>349</v>
      </c>
      <c r="J139" s="152">
        <v>9.48</v>
      </c>
      <c r="K139" s="150">
        <f t="shared" si="9"/>
        <v>2.37</v>
      </c>
      <c r="L139"/>
    </row>
    <row r="140" spans="1:31" s="63" customFormat="1" ht="20.100000000000001" customHeight="1">
      <c r="A140" s="915"/>
      <c r="B140" s="5"/>
      <c r="C140" s="5" t="s">
        <v>875</v>
      </c>
      <c r="D140" s="127" t="s">
        <v>863</v>
      </c>
      <c r="E140" s="153"/>
      <c r="F140" s="71"/>
      <c r="G140" s="71" t="s">
        <v>338</v>
      </c>
      <c r="H140" s="72"/>
      <c r="I140" s="151" t="s">
        <v>349</v>
      </c>
      <c r="J140" s="152">
        <v>4.58</v>
      </c>
      <c r="K140" s="150">
        <f t="shared" si="9"/>
        <v>1.145</v>
      </c>
      <c r="L140"/>
    </row>
    <row r="141" spans="1:31" s="63" customFormat="1" ht="20.100000000000001" customHeight="1">
      <c r="A141" s="915"/>
      <c r="B141" s="137"/>
      <c r="C141" s="137"/>
      <c r="D141" s="138"/>
      <c r="E141" s="139"/>
      <c r="F141" s="140">
        <v>3</v>
      </c>
      <c r="G141" s="140">
        <v>16</v>
      </c>
      <c r="H141" s="140"/>
      <c r="I141" s="141"/>
      <c r="J141" s="142">
        <f>SUM(J122:J140)</f>
        <v>388.28000000000003</v>
      </c>
      <c r="K141" s="142">
        <f>SUM(K122:K140)</f>
        <v>244.82000000000005</v>
      </c>
      <c r="L141"/>
    </row>
    <row r="142" spans="1:31" s="64" customFormat="1" ht="20.100000000000001" customHeight="1">
      <c r="A142" s="915"/>
      <c r="B142" s="120">
        <v>147</v>
      </c>
      <c r="C142" s="144" t="s">
        <v>2660</v>
      </c>
      <c r="D142" s="122"/>
      <c r="E142" s="145"/>
      <c r="F142" s="125"/>
      <c r="G142" s="125"/>
      <c r="H142" s="125"/>
      <c r="I142" s="125"/>
      <c r="J142" s="125"/>
      <c r="K142" s="126"/>
      <c r="L142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</row>
    <row r="143" spans="1:31" s="63" customFormat="1" ht="20.100000000000001" customHeight="1">
      <c r="A143" s="915"/>
      <c r="B143" s="5"/>
      <c r="C143" s="2" t="s">
        <v>876</v>
      </c>
      <c r="D143" s="127" t="s">
        <v>877</v>
      </c>
      <c r="E143" s="153"/>
      <c r="F143" s="71" t="s">
        <v>338</v>
      </c>
      <c r="G143" s="71"/>
      <c r="H143" s="72"/>
      <c r="I143" s="151" t="s">
        <v>445</v>
      </c>
      <c r="J143" s="152">
        <v>329</v>
      </c>
      <c r="K143" s="150">
        <v>246</v>
      </c>
      <c r="L143"/>
    </row>
    <row r="144" spans="1:31" s="63" customFormat="1" ht="20.100000000000001" customHeight="1">
      <c r="A144" s="915"/>
      <c r="B144" s="137"/>
      <c r="C144" s="137"/>
      <c r="D144" s="138"/>
      <c r="E144" s="139"/>
      <c r="F144" s="140">
        <v>1</v>
      </c>
      <c r="G144" s="140">
        <v>0</v>
      </c>
      <c r="H144" s="140"/>
      <c r="I144" s="141"/>
      <c r="J144" s="142">
        <f>SUM(J143)</f>
        <v>329</v>
      </c>
      <c r="K144" s="142">
        <f>SUM(K143)</f>
        <v>246</v>
      </c>
      <c r="L144"/>
    </row>
    <row r="145" spans="1:31" s="64" customFormat="1" ht="20.100000000000001" customHeight="1">
      <c r="A145" s="915"/>
      <c r="B145" s="120">
        <v>148</v>
      </c>
      <c r="C145" s="144" t="s">
        <v>2661</v>
      </c>
      <c r="D145" s="122" t="s">
        <v>163</v>
      </c>
      <c r="E145" s="145"/>
      <c r="F145" s="125">
        <v>0</v>
      </c>
      <c r="G145" s="125">
        <v>0</v>
      </c>
      <c r="H145" s="125"/>
      <c r="I145" s="125"/>
      <c r="J145" s="125">
        <v>0</v>
      </c>
      <c r="K145" s="126">
        <v>0</v>
      </c>
      <c r="L145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</row>
    <row r="146" spans="1:31" s="64" customFormat="1" ht="20.100000000000001" customHeight="1">
      <c r="A146" s="915"/>
      <c r="B146" s="169"/>
      <c r="C146" s="812" t="s">
        <v>2401</v>
      </c>
      <c r="D146" s="813" t="s">
        <v>2407</v>
      </c>
      <c r="E146" s="814"/>
      <c r="F146" s="815"/>
      <c r="G146" s="815" t="s">
        <v>338</v>
      </c>
      <c r="H146" s="814"/>
      <c r="I146" s="816" t="s">
        <v>349</v>
      </c>
      <c r="J146" s="817">
        <v>26.832000000000001</v>
      </c>
      <c r="K146" s="818">
        <v>13.416</v>
      </c>
      <c r="L146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</row>
    <row r="147" spans="1:31" s="64" customFormat="1" ht="20.100000000000001" customHeight="1">
      <c r="A147" s="915"/>
      <c r="B147" s="169"/>
      <c r="C147" s="812" t="s">
        <v>2402</v>
      </c>
      <c r="D147" s="813" t="s">
        <v>2407</v>
      </c>
      <c r="E147" s="814"/>
      <c r="F147" s="815"/>
      <c r="G147" s="815" t="s">
        <v>338</v>
      </c>
      <c r="H147" s="814"/>
      <c r="I147" s="816" t="s">
        <v>349</v>
      </c>
      <c r="J147" s="817">
        <v>12.448</v>
      </c>
      <c r="K147" s="818">
        <v>6.2240000000000002</v>
      </c>
      <c r="L147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</row>
    <row r="148" spans="1:31" s="64" customFormat="1" ht="20.100000000000001" customHeight="1">
      <c r="A148" s="915"/>
      <c r="B148" s="169"/>
      <c r="C148" s="812" t="s">
        <v>2403</v>
      </c>
      <c r="D148" s="813" t="s">
        <v>2407</v>
      </c>
      <c r="E148" s="814"/>
      <c r="F148" s="815"/>
      <c r="G148" s="815" t="s">
        <v>338</v>
      </c>
      <c r="H148" s="814"/>
      <c r="I148" s="816" t="s">
        <v>349</v>
      </c>
      <c r="J148" s="817">
        <v>12.832000000000001</v>
      </c>
      <c r="K148" s="818">
        <v>6.4160000000000004</v>
      </c>
      <c r="L148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</row>
    <row r="149" spans="1:31" s="64" customFormat="1" ht="20.100000000000001" customHeight="1">
      <c r="A149" s="915"/>
      <c r="B149" s="169"/>
      <c r="C149" s="812" t="s">
        <v>2404</v>
      </c>
      <c r="D149" s="813" t="s">
        <v>2407</v>
      </c>
      <c r="E149" s="814"/>
      <c r="F149" s="815"/>
      <c r="G149" s="815" t="s">
        <v>338</v>
      </c>
      <c r="H149" s="814"/>
      <c r="I149" s="816" t="s">
        <v>349</v>
      </c>
      <c r="J149" s="817">
        <v>13.6</v>
      </c>
      <c r="K149" s="818">
        <v>6.8</v>
      </c>
      <c r="L149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</row>
    <row r="150" spans="1:31" s="64" customFormat="1" ht="20.100000000000001" customHeight="1">
      <c r="A150" s="915"/>
      <c r="B150" s="169"/>
      <c r="C150" s="812" t="s">
        <v>2405</v>
      </c>
      <c r="D150" s="813" t="s">
        <v>2407</v>
      </c>
      <c r="E150" s="814"/>
      <c r="F150" s="815"/>
      <c r="G150" s="815" t="s">
        <v>338</v>
      </c>
      <c r="H150" s="814"/>
      <c r="I150" s="816" t="s">
        <v>349</v>
      </c>
      <c r="J150" s="817">
        <v>12.86</v>
      </c>
      <c r="K150" s="818">
        <v>6.43</v>
      </c>
      <c r="L150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</row>
    <row r="151" spans="1:31" s="64" customFormat="1" ht="20.100000000000001" customHeight="1">
      <c r="A151" s="915"/>
      <c r="B151" s="169"/>
      <c r="C151" s="812" t="s">
        <v>2101</v>
      </c>
      <c r="D151" s="813" t="s">
        <v>2407</v>
      </c>
      <c r="E151" s="814"/>
      <c r="F151" s="815"/>
      <c r="G151" s="815" t="s">
        <v>338</v>
      </c>
      <c r="H151" s="814"/>
      <c r="I151" s="816" t="s">
        <v>349</v>
      </c>
      <c r="J151" s="817">
        <v>8.8800000000000008</v>
      </c>
      <c r="K151" s="818">
        <v>4.4400000000000004</v>
      </c>
      <c r="L151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</row>
    <row r="152" spans="1:31" s="64" customFormat="1" ht="20.100000000000001" customHeight="1">
      <c r="A152" s="915"/>
      <c r="B152" s="169"/>
      <c r="C152" s="812" t="s">
        <v>2406</v>
      </c>
      <c r="D152" s="813" t="s">
        <v>2407</v>
      </c>
      <c r="E152" s="814"/>
      <c r="F152" s="815"/>
      <c r="G152" s="815" t="s">
        <v>338</v>
      </c>
      <c r="H152" s="814"/>
      <c r="I152" s="816" t="s">
        <v>349</v>
      </c>
      <c r="J152" s="817">
        <v>7.24</v>
      </c>
      <c r="K152" s="818">
        <v>3.62</v>
      </c>
      <c r="L152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</row>
    <row r="153" spans="1:31" s="64" customFormat="1" ht="20.100000000000001" customHeight="1">
      <c r="A153" s="915"/>
      <c r="B153" s="137"/>
      <c r="C153" s="137"/>
      <c r="D153" s="138"/>
      <c r="E153" s="139"/>
      <c r="F153" s="140"/>
      <c r="G153" s="140">
        <v>7</v>
      </c>
      <c r="H153" s="140"/>
      <c r="I153" s="141"/>
      <c r="J153" s="142">
        <f>SUM(J146:J152)</f>
        <v>94.691999999999993</v>
      </c>
      <c r="K153" s="142">
        <f>SUM(K146:K152)</f>
        <v>47.345999999999997</v>
      </c>
      <c r="L15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</row>
    <row r="154" spans="1:31" s="64" customFormat="1" ht="20.100000000000001" customHeight="1">
      <c r="A154" s="915"/>
      <c r="B154" s="120">
        <v>149</v>
      </c>
      <c r="C154" s="144" t="s">
        <v>2662</v>
      </c>
      <c r="D154" s="122"/>
      <c r="E154" s="145"/>
      <c r="F154" s="125"/>
      <c r="G154" s="125"/>
      <c r="H154" s="125"/>
      <c r="I154" s="125"/>
      <c r="J154" s="125"/>
      <c r="K154" s="126"/>
      <c r="L154"/>
    </row>
    <row r="155" spans="1:31" s="63" customFormat="1" ht="20.100000000000001" customHeight="1">
      <c r="A155" s="915"/>
      <c r="B155" s="168"/>
      <c r="C155" s="169" t="s">
        <v>878</v>
      </c>
      <c r="D155" s="170" t="s">
        <v>879</v>
      </c>
      <c r="E155" s="171"/>
      <c r="F155" s="172"/>
      <c r="G155" s="71" t="s">
        <v>338</v>
      </c>
      <c r="H155" s="172"/>
      <c r="I155" s="172" t="s">
        <v>349</v>
      </c>
      <c r="J155" s="173">
        <v>2.06</v>
      </c>
      <c r="K155" s="150">
        <f t="shared" ref="K155:K172" si="10">SUM(J155*25/100)</f>
        <v>0.51500000000000001</v>
      </c>
      <c r="L155"/>
    </row>
    <row r="156" spans="1:31" s="63" customFormat="1" ht="20.100000000000001" customHeight="1">
      <c r="A156" s="915"/>
      <c r="B156" s="168"/>
      <c r="C156" s="169" t="s">
        <v>875</v>
      </c>
      <c r="D156" s="170" t="s">
        <v>879</v>
      </c>
      <c r="E156" s="171"/>
      <c r="F156" s="172"/>
      <c r="G156" s="71" t="s">
        <v>338</v>
      </c>
      <c r="H156" s="172"/>
      <c r="I156" s="172" t="s">
        <v>349</v>
      </c>
      <c r="J156" s="173">
        <v>3.2</v>
      </c>
      <c r="K156" s="150">
        <f t="shared" si="10"/>
        <v>0.8</v>
      </c>
      <c r="L156"/>
    </row>
    <row r="157" spans="1:31" s="63" customFormat="1" ht="20.100000000000001" customHeight="1">
      <c r="A157" s="915"/>
      <c r="B157" s="168"/>
      <c r="C157" s="169" t="s">
        <v>880</v>
      </c>
      <c r="D157" s="170" t="s">
        <v>879</v>
      </c>
      <c r="E157" s="171"/>
      <c r="F157" s="172"/>
      <c r="G157" s="71" t="s">
        <v>338</v>
      </c>
      <c r="H157" s="172"/>
      <c r="I157" s="172" t="s">
        <v>349</v>
      </c>
      <c r="J157" s="173">
        <v>1.8</v>
      </c>
      <c r="K157" s="150">
        <f t="shared" si="10"/>
        <v>0.45</v>
      </c>
      <c r="L157"/>
    </row>
    <row r="158" spans="1:31" s="63" customFormat="1" ht="20.100000000000001" customHeight="1">
      <c r="A158" s="915"/>
      <c r="B158" s="168"/>
      <c r="C158" s="169" t="s">
        <v>881</v>
      </c>
      <c r="D158" s="170" t="s">
        <v>879</v>
      </c>
      <c r="E158" s="171"/>
      <c r="F158" s="172"/>
      <c r="G158" s="71" t="s">
        <v>338</v>
      </c>
      <c r="H158" s="172"/>
      <c r="I158" s="172" t="s">
        <v>349</v>
      </c>
      <c r="J158" s="173">
        <v>2.9</v>
      </c>
      <c r="K158" s="150">
        <f t="shared" si="10"/>
        <v>0.72499999999999998</v>
      </c>
      <c r="L158"/>
    </row>
    <row r="159" spans="1:31" s="63" customFormat="1" ht="20.100000000000001" customHeight="1">
      <c r="A159" s="915"/>
      <c r="B159" s="168"/>
      <c r="C159" s="169" t="s">
        <v>875</v>
      </c>
      <c r="D159" s="170" t="s">
        <v>879</v>
      </c>
      <c r="E159" s="171"/>
      <c r="F159" s="172"/>
      <c r="G159" s="71" t="s">
        <v>338</v>
      </c>
      <c r="H159" s="172"/>
      <c r="I159" s="172" t="s">
        <v>349</v>
      </c>
      <c r="J159" s="173">
        <v>3.5</v>
      </c>
      <c r="K159" s="150">
        <f t="shared" si="10"/>
        <v>0.875</v>
      </c>
      <c r="L159"/>
    </row>
    <row r="160" spans="1:31" s="63" customFormat="1" ht="20.100000000000001" customHeight="1">
      <c r="A160" s="915"/>
      <c r="B160" s="168"/>
      <c r="C160" s="169" t="s">
        <v>878</v>
      </c>
      <c r="D160" s="170" t="s">
        <v>879</v>
      </c>
      <c r="E160" s="171"/>
      <c r="F160" s="172"/>
      <c r="G160" s="71" t="s">
        <v>338</v>
      </c>
      <c r="H160" s="172"/>
      <c r="I160" s="172" t="s">
        <v>349</v>
      </c>
      <c r="J160" s="173">
        <v>2.85</v>
      </c>
      <c r="K160" s="150">
        <f t="shared" si="10"/>
        <v>0.71250000000000002</v>
      </c>
      <c r="L160"/>
    </row>
    <row r="161" spans="1:12" s="63" customFormat="1" ht="20.100000000000001" customHeight="1">
      <c r="A161" s="915"/>
      <c r="B161" s="168"/>
      <c r="C161" s="169" t="s">
        <v>882</v>
      </c>
      <c r="D161" s="170" t="s">
        <v>879</v>
      </c>
      <c r="E161" s="171"/>
      <c r="F161" s="172"/>
      <c r="G161" s="71" t="s">
        <v>338</v>
      </c>
      <c r="H161" s="172"/>
      <c r="I161" s="172" t="s">
        <v>349</v>
      </c>
      <c r="J161" s="173">
        <v>2.4</v>
      </c>
      <c r="K161" s="150">
        <f t="shared" si="10"/>
        <v>0.6</v>
      </c>
      <c r="L161"/>
    </row>
    <row r="162" spans="1:12" s="63" customFormat="1" ht="20.100000000000001" customHeight="1">
      <c r="A162" s="915"/>
      <c r="B162" s="168"/>
      <c r="C162" s="169" t="s">
        <v>883</v>
      </c>
      <c r="D162" s="170" t="s">
        <v>879</v>
      </c>
      <c r="E162" s="171"/>
      <c r="F162" s="172"/>
      <c r="G162" s="71" t="s">
        <v>338</v>
      </c>
      <c r="H162" s="172"/>
      <c r="I162" s="172" t="s">
        <v>349</v>
      </c>
      <c r="J162" s="173">
        <v>3.2</v>
      </c>
      <c r="K162" s="150">
        <f t="shared" si="10"/>
        <v>0.8</v>
      </c>
      <c r="L162"/>
    </row>
    <row r="163" spans="1:12" s="63" customFormat="1" ht="20.100000000000001" customHeight="1">
      <c r="A163" s="915"/>
      <c r="B163" s="168"/>
      <c r="C163" s="169" t="s">
        <v>884</v>
      </c>
      <c r="D163" s="170" t="s">
        <v>879</v>
      </c>
      <c r="E163" s="171"/>
      <c r="F163" s="172"/>
      <c r="G163" s="71" t="s">
        <v>338</v>
      </c>
      <c r="H163" s="172"/>
      <c r="I163" s="172" t="s">
        <v>349</v>
      </c>
      <c r="J163" s="173">
        <v>2</v>
      </c>
      <c r="K163" s="150">
        <f t="shared" si="10"/>
        <v>0.5</v>
      </c>
      <c r="L163"/>
    </row>
    <row r="164" spans="1:12" s="63" customFormat="1" ht="20.100000000000001" customHeight="1">
      <c r="A164" s="915"/>
      <c r="B164" s="168"/>
      <c r="C164" s="169" t="s">
        <v>885</v>
      </c>
      <c r="D164" s="170" t="s">
        <v>879</v>
      </c>
      <c r="E164" s="171"/>
      <c r="F164" s="172"/>
      <c r="G164" s="71" t="s">
        <v>338</v>
      </c>
      <c r="H164" s="172"/>
      <c r="I164" s="172" t="s">
        <v>349</v>
      </c>
      <c r="J164" s="173">
        <v>3.3</v>
      </c>
      <c r="K164" s="150">
        <f t="shared" si="10"/>
        <v>0.82499999999999996</v>
      </c>
      <c r="L164"/>
    </row>
    <row r="165" spans="1:12" s="63" customFormat="1" ht="20.100000000000001" customHeight="1">
      <c r="A165" s="915"/>
      <c r="B165" s="168"/>
      <c r="C165" s="169" t="s">
        <v>886</v>
      </c>
      <c r="D165" s="170" t="s">
        <v>879</v>
      </c>
      <c r="E165" s="171"/>
      <c r="F165" s="172"/>
      <c r="G165" s="71" t="s">
        <v>338</v>
      </c>
      <c r="H165" s="172"/>
      <c r="I165" s="172" t="s">
        <v>349</v>
      </c>
      <c r="J165" s="173">
        <v>6.89</v>
      </c>
      <c r="K165" s="150">
        <f t="shared" si="10"/>
        <v>1.7224999999999999</v>
      </c>
      <c r="L165"/>
    </row>
    <row r="166" spans="1:12" s="63" customFormat="1" ht="20.100000000000001" customHeight="1">
      <c r="A166" s="915"/>
      <c r="B166" s="168"/>
      <c r="C166" s="169" t="s">
        <v>887</v>
      </c>
      <c r="D166" s="170" t="s">
        <v>879</v>
      </c>
      <c r="E166" s="171"/>
      <c r="F166" s="172"/>
      <c r="G166" s="71" t="s">
        <v>338</v>
      </c>
      <c r="H166" s="172"/>
      <c r="I166" s="172" t="s">
        <v>349</v>
      </c>
      <c r="J166" s="173">
        <v>6.44</v>
      </c>
      <c r="K166" s="150">
        <f t="shared" si="10"/>
        <v>1.61</v>
      </c>
      <c r="L166"/>
    </row>
    <row r="167" spans="1:12" s="63" customFormat="1" ht="20.100000000000001" customHeight="1">
      <c r="A167" s="915"/>
      <c r="B167" s="168"/>
      <c r="C167" s="169" t="s">
        <v>888</v>
      </c>
      <c r="D167" s="170" t="s">
        <v>879</v>
      </c>
      <c r="E167" s="171"/>
      <c r="F167" s="172"/>
      <c r="G167" s="71" t="s">
        <v>338</v>
      </c>
      <c r="H167" s="172"/>
      <c r="I167" s="172" t="s">
        <v>349</v>
      </c>
      <c r="J167" s="173">
        <v>4.42</v>
      </c>
      <c r="K167" s="150">
        <f t="shared" si="10"/>
        <v>1.105</v>
      </c>
      <c r="L167"/>
    </row>
    <row r="168" spans="1:12" s="63" customFormat="1" ht="20.100000000000001" customHeight="1">
      <c r="A168" s="915"/>
      <c r="B168" s="168"/>
      <c r="C168" s="169" t="s">
        <v>889</v>
      </c>
      <c r="D168" s="170" t="s">
        <v>879</v>
      </c>
      <c r="E168" s="171"/>
      <c r="F168" s="172"/>
      <c r="G168" s="71" t="s">
        <v>338</v>
      </c>
      <c r="H168" s="172"/>
      <c r="I168" s="172" t="s">
        <v>349</v>
      </c>
      <c r="J168" s="173">
        <v>2.4</v>
      </c>
      <c r="K168" s="150">
        <f t="shared" si="10"/>
        <v>0.6</v>
      </c>
      <c r="L168"/>
    </row>
    <row r="169" spans="1:12" s="63" customFormat="1" ht="20.100000000000001" customHeight="1">
      <c r="A169" s="915"/>
      <c r="B169" s="168"/>
      <c r="C169" s="169" t="s">
        <v>890</v>
      </c>
      <c r="D169" s="170" t="s">
        <v>879</v>
      </c>
      <c r="E169" s="171"/>
      <c r="F169" s="172"/>
      <c r="G169" s="71" t="s">
        <v>338</v>
      </c>
      <c r="H169" s="172"/>
      <c r="I169" s="172" t="s">
        <v>349</v>
      </c>
      <c r="J169" s="173">
        <v>1.9</v>
      </c>
      <c r="K169" s="150">
        <f t="shared" si="10"/>
        <v>0.47499999999999998</v>
      </c>
      <c r="L169"/>
    </row>
    <row r="170" spans="1:12" s="63" customFormat="1" ht="20.100000000000001" customHeight="1">
      <c r="A170" s="915"/>
      <c r="B170" s="168"/>
      <c r="C170" s="169" t="s">
        <v>885</v>
      </c>
      <c r="D170" s="170" t="s">
        <v>879</v>
      </c>
      <c r="E170" s="171"/>
      <c r="F170" s="172"/>
      <c r="G170" s="71" t="s">
        <v>338</v>
      </c>
      <c r="H170" s="172"/>
      <c r="I170" s="172" t="s">
        <v>349</v>
      </c>
      <c r="J170" s="173">
        <v>2.8</v>
      </c>
      <c r="K170" s="150">
        <f t="shared" si="10"/>
        <v>0.7</v>
      </c>
      <c r="L170"/>
    </row>
    <row r="171" spans="1:12" s="63" customFormat="1" ht="20.100000000000001" customHeight="1">
      <c r="A171" s="915"/>
      <c r="B171" s="168"/>
      <c r="C171" s="169" t="s">
        <v>891</v>
      </c>
      <c r="D171" s="170" t="s">
        <v>879</v>
      </c>
      <c r="E171" s="171"/>
      <c r="F171" s="172"/>
      <c r="G171" s="71" t="s">
        <v>338</v>
      </c>
      <c r="H171" s="172"/>
      <c r="I171" s="172" t="s">
        <v>349</v>
      </c>
      <c r="J171" s="173">
        <v>2.9</v>
      </c>
      <c r="K171" s="150">
        <f t="shared" si="10"/>
        <v>0.72499999999999998</v>
      </c>
      <c r="L171"/>
    </row>
    <row r="172" spans="1:12" s="63" customFormat="1" ht="20.100000000000001" customHeight="1">
      <c r="A172" s="915"/>
      <c r="B172" s="168"/>
      <c r="C172" s="169" t="s">
        <v>892</v>
      </c>
      <c r="D172" s="170" t="s">
        <v>879</v>
      </c>
      <c r="E172" s="171"/>
      <c r="F172" s="172"/>
      <c r="G172" s="71" t="s">
        <v>338</v>
      </c>
      <c r="H172" s="172"/>
      <c r="I172" s="172" t="s">
        <v>349</v>
      </c>
      <c r="J172" s="173">
        <v>3.24</v>
      </c>
      <c r="K172" s="150">
        <f t="shared" si="10"/>
        <v>0.81</v>
      </c>
      <c r="L172"/>
    </row>
    <row r="173" spans="1:12" s="63" customFormat="1" ht="20.100000000000001" customHeight="1">
      <c r="A173" s="915"/>
      <c r="B173" s="137"/>
      <c r="C173" s="137"/>
      <c r="D173" s="138"/>
      <c r="E173" s="139"/>
      <c r="F173" s="140"/>
      <c r="G173" s="140">
        <v>18</v>
      </c>
      <c r="H173" s="140"/>
      <c r="I173" s="141"/>
      <c r="J173" s="142">
        <f>SUM(J155:J172)</f>
        <v>58.199999999999989</v>
      </c>
      <c r="K173" s="142">
        <f>SUM(K155:K172)</f>
        <v>14.549999999999997</v>
      </c>
      <c r="L173"/>
    </row>
    <row r="174" spans="1:12" s="64" customFormat="1" ht="20.100000000000001" customHeight="1">
      <c r="A174" s="915"/>
      <c r="B174" s="120">
        <v>150</v>
      </c>
      <c r="C174" s="144" t="s">
        <v>2663</v>
      </c>
      <c r="D174" s="122"/>
      <c r="E174" s="145"/>
      <c r="F174" s="125"/>
      <c r="G174" s="125"/>
      <c r="H174" s="125"/>
      <c r="I174" s="125"/>
      <c r="J174" s="125"/>
      <c r="K174" s="126"/>
      <c r="L174"/>
    </row>
    <row r="175" spans="1:12" s="64" customFormat="1" ht="20.100000000000001" customHeight="1">
      <c r="A175" s="915"/>
      <c r="B175" s="168"/>
      <c r="C175" s="169" t="s">
        <v>893</v>
      </c>
      <c r="D175" s="170" t="s">
        <v>894</v>
      </c>
      <c r="E175" s="171"/>
      <c r="F175" s="172"/>
      <c r="G175" s="71" t="s">
        <v>338</v>
      </c>
      <c r="H175" s="172"/>
      <c r="I175" s="172" t="s">
        <v>349</v>
      </c>
      <c r="J175" s="173">
        <v>8.94</v>
      </c>
      <c r="K175" s="150">
        <f>SUM(J175*25/100)</f>
        <v>2.2349999999999999</v>
      </c>
      <c r="L175"/>
    </row>
    <row r="176" spans="1:12" s="64" customFormat="1" ht="20.100000000000001" customHeight="1">
      <c r="A176" s="915"/>
      <c r="B176" s="168"/>
      <c r="C176" s="169" t="s">
        <v>378</v>
      </c>
      <c r="D176" s="170" t="s">
        <v>894</v>
      </c>
      <c r="E176" s="171"/>
      <c r="F176" s="172"/>
      <c r="G176" s="71" t="s">
        <v>338</v>
      </c>
      <c r="H176" s="172"/>
      <c r="I176" s="172" t="s">
        <v>349</v>
      </c>
      <c r="J176" s="173">
        <v>7.48</v>
      </c>
      <c r="K176" s="150">
        <f>SUM(J176*25/100)</f>
        <v>1.87</v>
      </c>
      <c r="L176"/>
    </row>
    <row r="177" spans="1:12" s="64" customFormat="1" ht="20.100000000000001" customHeight="1">
      <c r="A177" s="915"/>
      <c r="B177" s="168"/>
      <c r="C177" s="169" t="s">
        <v>889</v>
      </c>
      <c r="D177" s="170" t="s">
        <v>894</v>
      </c>
      <c r="E177" s="171"/>
      <c r="F177" s="172"/>
      <c r="G177" s="71" t="s">
        <v>338</v>
      </c>
      <c r="H177" s="172"/>
      <c r="I177" s="172" t="s">
        <v>349</v>
      </c>
      <c r="J177" s="173">
        <v>4.58</v>
      </c>
      <c r="K177" s="150">
        <f>SUM(J177*25/100)</f>
        <v>1.145</v>
      </c>
      <c r="L177"/>
    </row>
    <row r="178" spans="1:12" s="64" customFormat="1" ht="20.100000000000001" customHeight="1">
      <c r="A178" s="915"/>
      <c r="B178" s="168"/>
      <c r="C178" s="169" t="s">
        <v>895</v>
      </c>
      <c r="D178" s="170" t="s">
        <v>894</v>
      </c>
      <c r="E178" s="171"/>
      <c r="F178" s="172"/>
      <c r="G178" s="71" t="s">
        <v>338</v>
      </c>
      <c r="H178" s="172"/>
      <c r="I178" s="172" t="s">
        <v>349</v>
      </c>
      <c r="J178" s="173">
        <v>5.44</v>
      </c>
      <c r="K178" s="150">
        <f>SUM(J178*25/100)</f>
        <v>1.36</v>
      </c>
      <c r="L178"/>
    </row>
    <row r="179" spans="1:12" s="63" customFormat="1" ht="20.100000000000001" customHeight="1">
      <c r="A179" s="174"/>
      <c r="B179" s="137"/>
      <c r="C179" s="137"/>
      <c r="D179" s="138"/>
      <c r="E179" s="139"/>
      <c r="F179" s="140">
        <v>0</v>
      </c>
      <c r="G179" s="140">
        <v>4</v>
      </c>
      <c r="H179" s="140"/>
      <c r="I179" s="141"/>
      <c r="J179" s="142">
        <f>SUM(J175:J178)</f>
        <v>26.44</v>
      </c>
      <c r="K179" s="142">
        <f>SUM(K175:K178)</f>
        <v>6.61</v>
      </c>
      <c r="L179"/>
    </row>
    <row r="180" spans="1:12" s="63" customFormat="1" ht="20.100000000000001" customHeight="1" thickBot="1">
      <c r="A180" s="65"/>
      <c r="B180" s="66"/>
      <c r="C180" s="896" t="s">
        <v>273</v>
      </c>
      <c r="D180" s="897"/>
      <c r="E180" s="67"/>
      <c r="F180" s="68">
        <f>F179+F173+F153+F144+F141</f>
        <v>4</v>
      </c>
      <c r="G180" s="68">
        <f t="shared" ref="G180" si="11">G179+G173+G153+G144+G141</f>
        <v>45</v>
      </c>
      <c r="H180" s="68"/>
      <c r="I180" s="68"/>
      <c r="J180" s="69">
        <f t="shared" ref="J180" si="12">J179+J173+J153+J144+J141</f>
        <v>896.61200000000008</v>
      </c>
      <c r="K180" s="69">
        <f t="shared" ref="K180" si="13">K179+K173+K153+K144+K141</f>
        <v>559.32600000000002</v>
      </c>
      <c r="L180"/>
    </row>
    <row r="181" spans="1:12" s="64" customFormat="1" ht="20.100000000000001" customHeight="1" thickTop="1">
      <c r="A181" s="914" t="s">
        <v>896</v>
      </c>
      <c r="B181" s="162">
        <v>151</v>
      </c>
      <c r="C181" s="163" t="s">
        <v>2664</v>
      </c>
      <c r="D181" s="164"/>
      <c r="E181" s="165"/>
      <c r="F181" s="166"/>
      <c r="G181" s="166"/>
      <c r="H181" s="166"/>
      <c r="I181" s="166"/>
      <c r="J181" s="166"/>
      <c r="K181" s="167"/>
      <c r="L181"/>
    </row>
    <row r="182" spans="1:12" s="64" customFormat="1" ht="20.100000000000001" customHeight="1">
      <c r="A182" s="915"/>
      <c r="B182" s="168"/>
      <c r="C182" s="169" t="s">
        <v>895</v>
      </c>
      <c r="D182" s="170" t="s">
        <v>897</v>
      </c>
      <c r="E182" s="171"/>
      <c r="F182" s="172"/>
      <c r="G182" s="71" t="s">
        <v>338</v>
      </c>
      <c r="H182" s="172"/>
      <c r="I182" s="172" t="s">
        <v>349</v>
      </c>
      <c r="J182" s="173">
        <v>2.5</v>
      </c>
      <c r="K182" s="150">
        <f>SUM(J182*25/100)</f>
        <v>0.625</v>
      </c>
      <c r="L182"/>
    </row>
    <row r="183" spans="1:12" s="64" customFormat="1" ht="20.100000000000001" customHeight="1">
      <c r="A183" s="915"/>
      <c r="B183" s="168"/>
      <c r="C183" s="169" t="s">
        <v>898</v>
      </c>
      <c r="D183" s="170" t="s">
        <v>897</v>
      </c>
      <c r="E183" s="171"/>
      <c r="F183" s="172"/>
      <c r="G183" s="71" t="s">
        <v>338</v>
      </c>
      <c r="H183" s="172"/>
      <c r="I183" s="172" t="s">
        <v>349</v>
      </c>
      <c r="J183" s="173">
        <v>5.61</v>
      </c>
      <c r="K183" s="150">
        <f>SUM(J183*25/100)</f>
        <v>1.4025000000000001</v>
      </c>
      <c r="L183"/>
    </row>
    <row r="184" spans="1:12" s="64" customFormat="1" ht="20.100000000000001" customHeight="1">
      <c r="A184" s="915"/>
      <c r="B184" s="168"/>
      <c r="C184" s="169" t="s">
        <v>899</v>
      </c>
      <c r="D184" s="170" t="s">
        <v>897</v>
      </c>
      <c r="E184" s="171"/>
      <c r="F184" s="172"/>
      <c r="G184" s="71" t="s">
        <v>338</v>
      </c>
      <c r="H184" s="172"/>
      <c r="I184" s="172" t="s">
        <v>349</v>
      </c>
      <c r="J184" s="173">
        <v>5.29</v>
      </c>
      <c r="K184" s="150">
        <f>SUM(J184*25/100)</f>
        <v>1.3225</v>
      </c>
      <c r="L184"/>
    </row>
    <row r="185" spans="1:12" s="64" customFormat="1" ht="20.100000000000001" customHeight="1">
      <c r="A185" s="915"/>
      <c r="B185" s="168"/>
      <c r="C185" s="169" t="s">
        <v>900</v>
      </c>
      <c r="D185" s="170" t="s">
        <v>897</v>
      </c>
      <c r="E185" s="171"/>
      <c r="F185" s="172"/>
      <c r="G185" s="71" t="s">
        <v>338</v>
      </c>
      <c r="H185" s="172"/>
      <c r="I185" s="172" t="s">
        <v>349</v>
      </c>
      <c r="J185" s="173">
        <v>5.33</v>
      </c>
      <c r="K185" s="150">
        <f>SUM(J185*25/100)</f>
        <v>1.3325</v>
      </c>
      <c r="L185"/>
    </row>
    <row r="186" spans="1:12" s="64" customFormat="1" ht="20.100000000000001" customHeight="1">
      <c r="A186" s="915"/>
      <c r="B186" s="168"/>
      <c r="C186" s="169" t="s">
        <v>470</v>
      </c>
      <c r="D186" s="170" t="s">
        <v>897</v>
      </c>
      <c r="E186" s="171"/>
      <c r="F186" s="172"/>
      <c r="G186" s="71" t="s">
        <v>338</v>
      </c>
      <c r="H186" s="172"/>
      <c r="I186" s="172" t="s">
        <v>349</v>
      </c>
      <c r="J186" s="173">
        <v>7.7</v>
      </c>
      <c r="K186" s="150">
        <f>SUM(J186*25/100)</f>
        <v>1.925</v>
      </c>
      <c r="L186"/>
    </row>
    <row r="187" spans="1:12" s="64" customFormat="1" ht="20.100000000000001" customHeight="1">
      <c r="A187" s="915"/>
      <c r="B187" s="137"/>
      <c r="C187" s="137"/>
      <c r="D187" s="138"/>
      <c r="E187" s="139"/>
      <c r="F187" s="140">
        <v>0</v>
      </c>
      <c r="G187" s="140">
        <v>5</v>
      </c>
      <c r="H187" s="140"/>
      <c r="I187" s="141"/>
      <c r="J187" s="142">
        <f>SUM(J182:J186)</f>
        <v>26.429999999999996</v>
      </c>
      <c r="K187" s="142">
        <f>SUM(K182:K186)</f>
        <v>6.607499999999999</v>
      </c>
      <c r="L187"/>
    </row>
    <row r="188" spans="1:12" s="64" customFormat="1" ht="20.100000000000001" customHeight="1">
      <c r="A188" s="915"/>
      <c r="B188" s="120">
        <v>152</v>
      </c>
      <c r="C188" s="144" t="s">
        <v>2665</v>
      </c>
      <c r="D188" s="122"/>
      <c r="E188" s="145"/>
      <c r="F188" s="125"/>
      <c r="G188" s="125"/>
      <c r="H188" s="125"/>
      <c r="I188" s="125"/>
      <c r="J188" s="125"/>
      <c r="K188" s="126"/>
      <c r="L188"/>
    </row>
    <row r="189" spans="1:12" s="64" customFormat="1" ht="20.100000000000001" customHeight="1">
      <c r="A189" s="915"/>
      <c r="B189" s="168"/>
      <c r="C189" s="169" t="s">
        <v>901</v>
      </c>
      <c r="D189" s="170" t="s">
        <v>902</v>
      </c>
      <c r="F189" s="71" t="s">
        <v>338</v>
      </c>
      <c r="G189" s="71"/>
      <c r="H189" s="172"/>
      <c r="I189" s="172" t="s">
        <v>356</v>
      </c>
      <c r="J189" s="173">
        <v>85</v>
      </c>
      <c r="K189" s="150">
        <v>42</v>
      </c>
      <c r="L189"/>
    </row>
    <row r="190" spans="1:12" s="64" customFormat="1" ht="20.100000000000001" customHeight="1">
      <c r="A190" s="915"/>
      <c r="B190" s="168"/>
      <c r="C190" s="169" t="s">
        <v>903</v>
      </c>
      <c r="D190" s="170" t="s">
        <v>904</v>
      </c>
      <c r="E190" s="171"/>
      <c r="F190" s="172"/>
      <c r="G190" s="71" t="s">
        <v>338</v>
      </c>
      <c r="H190" s="172"/>
      <c r="I190" s="172" t="s">
        <v>349</v>
      </c>
      <c r="J190" s="173">
        <v>3.25</v>
      </c>
      <c r="K190" s="150">
        <f>SUM(J190*25/100)</f>
        <v>0.8125</v>
      </c>
      <c r="L190"/>
    </row>
    <row r="191" spans="1:12" s="64" customFormat="1" ht="20.100000000000001" customHeight="1">
      <c r="A191" s="915"/>
      <c r="B191" s="168"/>
      <c r="C191" s="169" t="s">
        <v>905</v>
      </c>
      <c r="D191" s="170" t="s">
        <v>904</v>
      </c>
      <c r="E191" s="171"/>
      <c r="F191" s="172"/>
      <c r="G191" s="71" t="s">
        <v>338</v>
      </c>
      <c r="H191" s="172"/>
      <c r="I191" s="172" t="s">
        <v>349</v>
      </c>
      <c r="J191" s="173">
        <v>4.41</v>
      </c>
      <c r="K191" s="150">
        <f>SUM(J191*25/100)</f>
        <v>1.1025</v>
      </c>
      <c r="L191"/>
    </row>
    <row r="192" spans="1:12" s="64" customFormat="1" ht="20.100000000000001" customHeight="1">
      <c r="A192" s="915"/>
      <c r="B192" s="168"/>
      <c r="C192" s="169" t="s">
        <v>837</v>
      </c>
      <c r="D192" s="170" t="s">
        <v>904</v>
      </c>
      <c r="E192" s="171"/>
      <c r="F192" s="172"/>
      <c r="G192" s="71" t="s">
        <v>338</v>
      </c>
      <c r="H192" s="172"/>
      <c r="I192" s="172" t="s">
        <v>349</v>
      </c>
      <c r="J192" s="173">
        <v>4.26</v>
      </c>
      <c r="K192" s="150">
        <f>SUM(J192*25/100)</f>
        <v>1.0649999999999999</v>
      </c>
      <c r="L192"/>
    </row>
    <row r="193" spans="1:12" s="64" customFormat="1" ht="20.100000000000001" customHeight="1">
      <c r="A193" s="915"/>
      <c r="B193" s="168"/>
      <c r="C193" s="169" t="s">
        <v>906</v>
      </c>
      <c r="D193" s="170" t="s">
        <v>904</v>
      </c>
      <c r="E193" s="171"/>
      <c r="F193" s="172"/>
      <c r="G193" s="71" t="s">
        <v>338</v>
      </c>
      <c r="H193" s="172"/>
      <c r="I193" s="172" t="s">
        <v>349</v>
      </c>
      <c r="J193" s="173">
        <v>3.11</v>
      </c>
      <c r="K193" s="150">
        <f>SUM(J193*25/100)</f>
        <v>0.77749999999999997</v>
      </c>
      <c r="L193"/>
    </row>
    <row r="194" spans="1:12" s="64" customFormat="1" ht="20.100000000000001" customHeight="1">
      <c r="A194" s="915"/>
      <c r="B194" s="168"/>
      <c r="C194" s="169" t="s">
        <v>907</v>
      </c>
      <c r="D194" s="170" t="s">
        <v>904</v>
      </c>
      <c r="E194" s="171"/>
      <c r="F194" s="172"/>
      <c r="G194" s="71" t="s">
        <v>338</v>
      </c>
      <c r="H194" s="172"/>
      <c r="I194" s="172" t="s">
        <v>349</v>
      </c>
      <c r="J194" s="173">
        <v>1.28</v>
      </c>
      <c r="K194" s="150">
        <f>SUM(J194*25/100)</f>
        <v>0.32</v>
      </c>
      <c r="L194"/>
    </row>
    <row r="195" spans="1:12" s="64" customFormat="1" ht="20.100000000000001" customHeight="1">
      <c r="A195" s="915"/>
      <c r="B195" s="137"/>
      <c r="C195" s="137"/>
      <c r="D195" s="138"/>
      <c r="E195" s="139"/>
      <c r="F195" s="140">
        <v>1</v>
      </c>
      <c r="G195" s="140">
        <v>5</v>
      </c>
      <c r="H195" s="140"/>
      <c r="I195" s="141"/>
      <c r="J195" s="142">
        <f>SUM(J189:J194)</f>
        <v>101.31</v>
      </c>
      <c r="K195" s="142">
        <f>SUM(K189:K194)</f>
        <v>46.077500000000001</v>
      </c>
      <c r="L195"/>
    </row>
    <row r="196" spans="1:12" s="64" customFormat="1" ht="20.100000000000001" customHeight="1">
      <c r="A196" s="915"/>
      <c r="B196" s="120">
        <v>153</v>
      </c>
      <c r="C196" s="144" t="s">
        <v>2666</v>
      </c>
      <c r="D196" s="122"/>
      <c r="E196" s="145"/>
      <c r="F196" s="125"/>
      <c r="G196" s="125"/>
      <c r="H196" s="125"/>
      <c r="I196" s="125"/>
      <c r="J196" s="125"/>
      <c r="K196" s="126"/>
      <c r="L196"/>
    </row>
    <row r="197" spans="1:12" s="64" customFormat="1" ht="20.100000000000001" customHeight="1">
      <c r="A197" s="915"/>
      <c r="B197" s="168"/>
      <c r="C197" s="169" t="s">
        <v>876</v>
      </c>
      <c r="D197" s="170" t="s">
        <v>908</v>
      </c>
      <c r="F197" s="71" t="s">
        <v>338</v>
      </c>
      <c r="G197" s="71"/>
      <c r="H197" s="172"/>
      <c r="I197" s="172" t="s">
        <v>356</v>
      </c>
      <c r="J197" s="173">
        <v>65</v>
      </c>
      <c r="K197" s="150">
        <v>32</v>
      </c>
      <c r="L197"/>
    </row>
    <row r="198" spans="1:12" s="64" customFormat="1" ht="20.100000000000001" customHeight="1">
      <c r="A198" s="915"/>
      <c r="B198" s="168"/>
      <c r="C198" s="169" t="s">
        <v>569</v>
      </c>
      <c r="D198" s="170" t="s">
        <v>909</v>
      </c>
      <c r="E198" s="171"/>
      <c r="F198" s="172"/>
      <c r="G198" s="71" t="s">
        <v>338</v>
      </c>
      <c r="H198" s="172"/>
      <c r="I198" s="172" t="s">
        <v>349</v>
      </c>
      <c r="J198" s="173">
        <v>2.89</v>
      </c>
      <c r="K198" s="150">
        <f>SUM(J198*25/100)</f>
        <v>0.72250000000000003</v>
      </c>
      <c r="L198"/>
    </row>
    <row r="199" spans="1:12" s="64" customFormat="1" ht="20.100000000000001" customHeight="1">
      <c r="A199" s="915"/>
      <c r="B199" s="168"/>
      <c r="C199" s="169" t="s">
        <v>910</v>
      </c>
      <c r="D199" s="170" t="s">
        <v>909</v>
      </c>
      <c r="E199" s="171"/>
      <c r="F199" s="172"/>
      <c r="G199" s="71" t="s">
        <v>338</v>
      </c>
      <c r="H199" s="172"/>
      <c r="I199" s="172" t="s">
        <v>349</v>
      </c>
      <c r="J199" s="173">
        <v>5.73</v>
      </c>
      <c r="K199" s="150">
        <f>SUM(J199*25/100)</f>
        <v>1.4325000000000001</v>
      </c>
      <c r="L199"/>
    </row>
    <row r="200" spans="1:12" s="64" customFormat="1" ht="20.100000000000001" customHeight="1">
      <c r="A200" s="915"/>
      <c r="B200" s="168"/>
      <c r="C200" s="169" t="s">
        <v>911</v>
      </c>
      <c r="D200" s="170" t="s">
        <v>909</v>
      </c>
      <c r="E200" s="171"/>
      <c r="F200" s="172"/>
      <c r="G200" s="71" t="s">
        <v>338</v>
      </c>
      <c r="H200" s="172"/>
      <c r="I200" s="172" t="s">
        <v>349</v>
      </c>
      <c r="J200" s="173">
        <v>4.3499999999999996</v>
      </c>
      <c r="K200" s="150">
        <f>SUM(J200*25/100)</f>
        <v>1.0874999999999999</v>
      </c>
      <c r="L200"/>
    </row>
    <row r="201" spans="1:12" s="64" customFormat="1" ht="20.100000000000001" customHeight="1">
      <c r="A201" s="915"/>
      <c r="B201" s="168"/>
      <c r="C201" s="169" t="s">
        <v>912</v>
      </c>
      <c r="D201" s="170" t="s">
        <v>909</v>
      </c>
      <c r="E201" s="171"/>
      <c r="F201" s="172"/>
      <c r="G201" s="71" t="s">
        <v>338</v>
      </c>
      <c r="H201" s="172"/>
      <c r="I201" s="172" t="s">
        <v>349</v>
      </c>
      <c r="J201" s="173">
        <v>4.26</v>
      </c>
      <c r="K201" s="150">
        <f>SUM(J201*25/100)</f>
        <v>1.0649999999999999</v>
      </c>
      <c r="L201"/>
    </row>
    <row r="202" spans="1:12" s="64" customFormat="1" ht="20.100000000000001" customHeight="1">
      <c r="A202" s="915"/>
      <c r="B202" s="137"/>
      <c r="C202" s="137"/>
      <c r="D202" s="138"/>
      <c r="E202" s="139"/>
      <c r="F202" s="140">
        <v>1</v>
      </c>
      <c r="G202" s="140">
        <v>4</v>
      </c>
      <c r="H202" s="140"/>
      <c r="I202" s="141"/>
      <c r="J202" s="142">
        <f>SUM(J197:J201)</f>
        <v>82.23</v>
      </c>
      <c r="K202" s="142">
        <f>SUM(K197:K201)</f>
        <v>36.30749999999999</v>
      </c>
      <c r="L202"/>
    </row>
    <row r="203" spans="1:12" s="64" customFormat="1" ht="20.100000000000001" customHeight="1">
      <c r="A203" s="915"/>
      <c r="B203" s="120">
        <v>154</v>
      </c>
      <c r="C203" s="144" t="s">
        <v>2667</v>
      </c>
      <c r="D203" s="122"/>
      <c r="E203" s="145"/>
      <c r="F203" s="125"/>
      <c r="G203" s="125"/>
      <c r="H203" s="125"/>
      <c r="I203" s="125"/>
      <c r="J203" s="125"/>
      <c r="K203" s="126"/>
      <c r="L203"/>
    </row>
    <row r="204" spans="1:12" s="64" customFormat="1" ht="20.100000000000001" customHeight="1">
      <c r="A204" s="915"/>
      <c r="B204" s="168"/>
      <c r="C204" s="169" t="s">
        <v>876</v>
      </c>
      <c r="D204" s="170" t="s">
        <v>913</v>
      </c>
      <c r="E204" s="171"/>
      <c r="F204" s="71" t="s">
        <v>338</v>
      </c>
      <c r="G204" s="71"/>
      <c r="H204" s="172"/>
      <c r="I204" s="172" t="s">
        <v>356</v>
      </c>
      <c r="J204" s="173">
        <v>117</v>
      </c>
      <c r="K204" s="150">
        <v>58</v>
      </c>
      <c r="L204"/>
    </row>
    <row r="205" spans="1:12" s="64" customFormat="1" ht="20.100000000000001" customHeight="1">
      <c r="A205" s="915"/>
      <c r="B205" s="168"/>
      <c r="C205" s="169" t="s">
        <v>914</v>
      </c>
      <c r="D205" s="170" t="s">
        <v>913</v>
      </c>
      <c r="E205" s="171"/>
      <c r="F205" s="71" t="s">
        <v>338</v>
      </c>
      <c r="G205" s="71"/>
      <c r="H205" s="172"/>
      <c r="I205" s="172" t="s">
        <v>356</v>
      </c>
      <c r="J205" s="173">
        <v>81</v>
      </c>
      <c r="K205" s="150">
        <v>40</v>
      </c>
      <c r="L205"/>
    </row>
    <row r="206" spans="1:12" s="64" customFormat="1" ht="20.100000000000001" customHeight="1">
      <c r="A206" s="915"/>
      <c r="B206" s="168"/>
      <c r="C206" s="169" t="s">
        <v>915</v>
      </c>
      <c r="D206" s="170" t="s">
        <v>916</v>
      </c>
      <c r="E206" s="71"/>
      <c r="F206" s="172"/>
      <c r="G206" s="71" t="s">
        <v>338</v>
      </c>
      <c r="H206" s="172"/>
      <c r="I206" s="172" t="s">
        <v>349</v>
      </c>
      <c r="J206" s="173">
        <v>3.17</v>
      </c>
      <c r="K206" s="150">
        <f>SUM(J206*25/100)</f>
        <v>0.79249999999999998</v>
      </c>
      <c r="L206"/>
    </row>
    <row r="207" spans="1:12" s="64" customFormat="1" ht="20.100000000000001" customHeight="1">
      <c r="A207" s="915"/>
      <c r="B207" s="168"/>
      <c r="C207" s="169" t="s">
        <v>917</v>
      </c>
      <c r="D207" s="170" t="s">
        <v>916</v>
      </c>
      <c r="E207" s="171"/>
      <c r="F207" s="172"/>
      <c r="G207" s="71" t="s">
        <v>338</v>
      </c>
      <c r="H207" s="172"/>
      <c r="I207" s="172" t="s">
        <v>349</v>
      </c>
      <c r="J207" s="173">
        <v>2.59</v>
      </c>
      <c r="K207" s="150">
        <f>SUM(J207*25/100)</f>
        <v>0.64749999999999996</v>
      </c>
      <c r="L207"/>
    </row>
    <row r="208" spans="1:12" s="64" customFormat="1" ht="20.100000000000001" customHeight="1">
      <c r="A208" s="915"/>
      <c r="B208" s="168"/>
      <c r="C208" s="169" t="s">
        <v>918</v>
      </c>
      <c r="D208" s="170" t="s">
        <v>916</v>
      </c>
      <c r="E208" s="171"/>
      <c r="F208" s="172"/>
      <c r="G208" s="71" t="s">
        <v>338</v>
      </c>
      <c r="H208" s="172"/>
      <c r="I208" s="172" t="s">
        <v>349</v>
      </c>
      <c r="J208" s="173">
        <v>3.48</v>
      </c>
      <c r="K208" s="150">
        <f>SUM(J208*25/100)</f>
        <v>0.87</v>
      </c>
      <c r="L208"/>
    </row>
    <row r="209" spans="1:12" s="64" customFormat="1" ht="20.100000000000001" customHeight="1">
      <c r="A209" s="915"/>
      <c r="B209" s="168"/>
      <c r="C209" s="169" t="s">
        <v>601</v>
      </c>
      <c r="D209" s="170" t="s">
        <v>916</v>
      </c>
      <c r="E209" s="71"/>
      <c r="F209" s="172"/>
      <c r="G209" s="71" t="s">
        <v>338</v>
      </c>
      <c r="H209" s="172"/>
      <c r="I209" s="172" t="s">
        <v>349</v>
      </c>
      <c r="J209" s="173">
        <v>6.14</v>
      </c>
      <c r="K209" s="150">
        <f>SUM(J209*25/100)</f>
        <v>1.5349999999999999</v>
      </c>
      <c r="L209"/>
    </row>
    <row r="210" spans="1:12" s="64" customFormat="1" ht="20.100000000000001" customHeight="1">
      <c r="A210" s="915"/>
      <c r="B210" s="168"/>
      <c r="C210" s="169" t="s">
        <v>895</v>
      </c>
      <c r="D210" s="170" t="s">
        <v>916</v>
      </c>
      <c r="E210" s="171"/>
      <c r="F210" s="172"/>
      <c r="G210" s="71" t="s">
        <v>338</v>
      </c>
      <c r="H210" s="172"/>
      <c r="I210" s="172" t="s">
        <v>349</v>
      </c>
      <c r="J210" s="173">
        <v>9.4700000000000006</v>
      </c>
      <c r="K210" s="150">
        <f>SUM(J210*25/100)</f>
        <v>2.3675000000000002</v>
      </c>
      <c r="L210"/>
    </row>
    <row r="211" spans="1:12" s="64" customFormat="1" ht="20.100000000000001" customHeight="1">
      <c r="A211" s="915"/>
      <c r="B211" s="137"/>
      <c r="C211" s="137"/>
      <c r="D211" s="138"/>
      <c r="E211" s="139"/>
      <c r="F211" s="140">
        <v>2</v>
      </c>
      <c r="G211" s="140">
        <v>5</v>
      </c>
      <c r="H211" s="140"/>
      <c r="I211" s="141"/>
      <c r="J211" s="142">
        <f>SUM(J204:J210)</f>
        <v>222.84999999999997</v>
      </c>
      <c r="K211" s="142">
        <f>SUM(K204:K210)</f>
        <v>104.21250000000001</v>
      </c>
      <c r="L211"/>
    </row>
    <row r="212" spans="1:12" s="64" customFormat="1" ht="20.100000000000001" customHeight="1">
      <c r="A212" s="915"/>
      <c r="B212" s="120">
        <v>155</v>
      </c>
      <c r="C212" s="144" t="s">
        <v>2668</v>
      </c>
      <c r="D212" s="122"/>
      <c r="E212" s="145"/>
      <c r="F212" s="125"/>
      <c r="G212" s="125"/>
      <c r="H212" s="125"/>
      <c r="I212" s="125"/>
      <c r="J212" s="125"/>
      <c r="K212" s="126"/>
      <c r="L212"/>
    </row>
    <row r="213" spans="1:12" s="64" customFormat="1" ht="20.100000000000001" customHeight="1">
      <c r="A213" s="915"/>
      <c r="B213" s="168"/>
      <c r="C213" s="169" t="s">
        <v>919</v>
      </c>
      <c r="D213" s="170" t="s">
        <v>920</v>
      </c>
      <c r="F213" s="71" t="s">
        <v>338</v>
      </c>
      <c r="G213" s="71"/>
      <c r="H213" s="172"/>
      <c r="I213" s="172" t="s">
        <v>356</v>
      </c>
      <c r="J213" s="173">
        <v>26</v>
      </c>
      <c r="K213" s="150">
        <f>SUM(J213/2)</f>
        <v>13</v>
      </c>
      <c r="L213"/>
    </row>
    <row r="214" spans="1:12" s="64" customFormat="1" ht="20.100000000000001" customHeight="1">
      <c r="A214" s="915"/>
      <c r="B214" s="168"/>
      <c r="C214" s="169" t="s">
        <v>921</v>
      </c>
      <c r="D214" s="170" t="s">
        <v>922</v>
      </c>
      <c r="E214" s="71"/>
      <c r="F214" s="172"/>
      <c r="G214" s="71" t="s">
        <v>338</v>
      </c>
      <c r="H214" s="172"/>
      <c r="I214" s="172" t="s">
        <v>349</v>
      </c>
      <c r="J214" s="173">
        <v>9.4700000000000006</v>
      </c>
      <c r="K214" s="150">
        <f>SUM(J214*25/100)</f>
        <v>2.3675000000000002</v>
      </c>
      <c r="L214"/>
    </row>
    <row r="215" spans="1:12" s="64" customFormat="1" ht="20.100000000000001" customHeight="1">
      <c r="A215" s="915"/>
      <c r="B215" s="175"/>
      <c r="C215" s="176" t="s">
        <v>921</v>
      </c>
      <c r="D215" s="177" t="s">
        <v>922</v>
      </c>
      <c r="E215" s="178"/>
      <c r="F215" s="179"/>
      <c r="G215" s="180" t="s">
        <v>338</v>
      </c>
      <c r="H215" s="179"/>
      <c r="I215" s="179" t="s">
        <v>349</v>
      </c>
      <c r="J215" s="181">
        <v>5.21</v>
      </c>
      <c r="K215" s="182">
        <f>SUM(J215*25/100)</f>
        <v>1.3025</v>
      </c>
      <c r="L215"/>
    </row>
    <row r="216" spans="1:12" s="64" customFormat="1" ht="20.100000000000001" customHeight="1">
      <c r="A216" s="915"/>
      <c r="B216" s="183"/>
      <c r="C216" s="183"/>
      <c r="D216" s="184"/>
      <c r="E216" s="185"/>
      <c r="F216" s="186">
        <v>1</v>
      </c>
      <c r="G216" s="186">
        <v>2</v>
      </c>
      <c r="H216" s="186"/>
      <c r="I216" s="187"/>
      <c r="J216" s="188">
        <f>SUM(J213:J215)</f>
        <v>40.68</v>
      </c>
      <c r="K216" s="188">
        <f>SUM(K213:K215)</f>
        <v>16.669999999999998</v>
      </c>
      <c r="L216"/>
    </row>
    <row r="217" spans="1:12" s="63" customFormat="1" ht="20.100000000000001" customHeight="1" thickBot="1">
      <c r="A217" s="65"/>
      <c r="B217" s="66"/>
      <c r="C217" s="896" t="s">
        <v>273</v>
      </c>
      <c r="D217" s="897"/>
      <c r="E217" s="67"/>
      <c r="F217" s="68">
        <f t="shared" ref="F217:K217" si="14">F216+F211+F202+F195+F187</f>
        <v>5</v>
      </c>
      <c r="G217" s="68">
        <f t="shared" si="14"/>
        <v>21</v>
      </c>
      <c r="H217" s="68">
        <f t="shared" si="14"/>
        <v>0</v>
      </c>
      <c r="I217" s="68">
        <f t="shared" si="14"/>
        <v>0</v>
      </c>
      <c r="J217" s="68">
        <f t="shared" si="14"/>
        <v>473.5</v>
      </c>
      <c r="K217" s="68">
        <f t="shared" si="14"/>
        <v>209.87499999999997</v>
      </c>
      <c r="L217"/>
    </row>
    <row r="218" spans="1:12" s="64" customFormat="1" ht="20.100000000000001" customHeight="1" thickTop="1">
      <c r="A218" s="914" t="s">
        <v>923</v>
      </c>
      <c r="B218" s="162">
        <v>156</v>
      </c>
      <c r="C218" s="163" t="s">
        <v>2669</v>
      </c>
      <c r="D218" s="164"/>
      <c r="E218" s="165"/>
      <c r="F218" s="166"/>
      <c r="G218" s="166"/>
      <c r="H218" s="166"/>
      <c r="I218" s="166"/>
      <c r="J218" s="166"/>
      <c r="K218" s="167"/>
      <c r="L218"/>
    </row>
    <row r="219" spans="1:12" s="64" customFormat="1" ht="20.100000000000001" customHeight="1">
      <c r="A219" s="915"/>
      <c r="B219" s="168"/>
      <c r="C219" s="169" t="s">
        <v>924</v>
      </c>
      <c r="D219" s="170" t="s">
        <v>925</v>
      </c>
      <c r="E219" s="171"/>
      <c r="F219" s="71" t="s">
        <v>338</v>
      </c>
      <c r="G219" s="71"/>
      <c r="H219" s="172"/>
      <c r="I219" s="172" t="s">
        <v>356</v>
      </c>
      <c r="J219" s="173">
        <v>30</v>
      </c>
      <c r="K219" s="150">
        <f>SUM(J219/2)</f>
        <v>15</v>
      </c>
      <c r="L219"/>
    </row>
    <row r="220" spans="1:12" s="64" customFormat="1" ht="20.100000000000001" customHeight="1">
      <c r="A220" s="915"/>
      <c r="B220" s="168"/>
      <c r="C220" s="169" t="s">
        <v>926</v>
      </c>
      <c r="D220" s="170" t="s">
        <v>925</v>
      </c>
      <c r="E220" s="171"/>
      <c r="F220" s="71" t="s">
        <v>338</v>
      </c>
      <c r="G220" s="71"/>
      <c r="H220" s="172"/>
      <c r="I220" s="172" t="s">
        <v>356</v>
      </c>
      <c r="J220" s="173">
        <v>42</v>
      </c>
      <c r="K220" s="150">
        <f>SUM(J220/2)</f>
        <v>21</v>
      </c>
      <c r="L220"/>
    </row>
    <row r="221" spans="1:12" s="63" customFormat="1" ht="20.100000000000001" customHeight="1">
      <c r="A221" s="915"/>
      <c r="B221" s="168"/>
      <c r="C221" s="169" t="s">
        <v>927</v>
      </c>
      <c r="D221" s="170" t="s">
        <v>928</v>
      </c>
      <c r="E221" s="171"/>
      <c r="F221" s="172"/>
      <c r="G221" s="71" t="s">
        <v>338</v>
      </c>
      <c r="H221" s="172"/>
      <c r="I221" s="172" t="s">
        <v>349</v>
      </c>
      <c r="J221" s="173">
        <v>7.74</v>
      </c>
      <c r="K221" s="150">
        <f t="shared" ref="K221:K235" si="15">SUM(J221*25/100)</f>
        <v>1.9350000000000001</v>
      </c>
      <c r="L221"/>
    </row>
    <row r="222" spans="1:12" s="63" customFormat="1" ht="20.100000000000001" customHeight="1">
      <c r="A222" s="915"/>
      <c r="B222" s="168"/>
      <c r="C222" s="169" t="s">
        <v>929</v>
      </c>
      <c r="D222" s="170" t="s">
        <v>928</v>
      </c>
      <c r="E222" s="171"/>
      <c r="F222" s="172"/>
      <c r="G222" s="71" t="s">
        <v>338</v>
      </c>
      <c r="H222" s="172"/>
      <c r="I222" s="172" t="s">
        <v>349</v>
      </c>
      <c r="J222" s="173">
        <v>4.3600000000000003</v>
      </c>
      <c r="K222" s="150">
        <f t="shared" si="15"/>
        <v>1.0900000000000001</v>
      </c>
      <c r="L222"/>
    </row>
    <row r="223" spans="1:12" s="63" customFormat="1" ht="20.100000000000001" customHeight="1">
      <c r="A223" s="915"/>
      <c r="B223" s="168"/>
      <c r="C223" s="169" t="s">
        <v>930</v>
      </c>
      <c r="D223" s="170" t="s">
        <v>928</v>
      </c>
      <c r="E223" s="171"/>
      <c r="F223" s="172"/>
      <c r="G223" s="71" t="s">
        <v>338</v>
      </c>
      <c r="H223" s="172"/>
      <c r="I223" s="172" t="s">
        <v>349</v>
      </c>
      <c r="J223" s="173">
        <v>5.62</v>
      </c>
      <c r="K223" s="150">
        <f t="shared" si="15"/>
        <v>1.405</v>
      </c>
      <c r="L223"/>
    </row>
    <row r="224" spans="1:12" s="63" customFormat="1" ht="20.100000000000001" customHeight="1">
      <c r="A224" s="915"/>
      <c r="B224" s="168"/>
      <c r="C224" s="169" t="s">
        <v>931</v>
      </c>
      <c r="D224" s="170" t="s">
        <v>928</v>
      </c>
      <c r="E224" s="171"/>
      <c r="F224" s="172"/>
      <c r="G224" s="71" t="s">
        <v>338</v>
      </c>
      <c r="H224" s="172"/>
      <c r="I224" s="172" t="s">
        <v>349</v>
      </c>
      <c r="J224" s="173">
        <v>6.62</v>
      </c>
      <c r="K224" s="150">
        <f t="shared" si="15"/>
        <v>1.655</v>
      </c>
      <c r="L224"/>
    </row>
    <row r="225" spans="1:12" s="63" customFormat="1" ht="20.100000000000001" customHeight="1">
      <c r="A225" s="915"/>
      <c r="B225" s="168"/>
      <c r="C225" s="169" t="s">
        <v>932</v>
      </c>
      <c r="D225" s="170" t="s">
        <v>928</v>
      </c>
      <c r="E225" s="171"/>
      <c r="F225" s="172"/>
      <c r="G225" s="71" t="s">
        <v>338</v>
      </c>
      <c r="H225" s="172"/>
      <c r="I225" s="172" t="s">
        <v>349</v>
      </c>
      <c r="J225" s="173">
        <v>5.23</v>
      </c>
      <c r="K225" s="150">
        <f t="shared" si="15"/>
        <v>1.3075000000000001</v>
      </c>
      <c r="L225"/>
    </row>
    <row r="226" spans="1:12" s="63" customFormat="1" ht="20.100000000000001" customHeight="1">
      <c r="A226" s="915"/>
      <c r="B226" s="168"/>
      <c r="C226" s="169" t="s">
        <v>933</v>
      </c>
      <c r="D226" s="170" t="s">
        <v>928</v>
      </c>
      <c r="E226" s="171"/>
      <c r="F226" s="172"/>
      <c r="G226" s="71" t="s">
        <v>338</v>
      </c>
      <c r="H226" s="172"/>
      <c r="I226" s="172" t="s">
        <v>349</v>
      </c>
      <c r="J226" s="173">
        <v>1.07</v>
      </c>
      <c r="K226" s="150">
        <f t="shared" si="15"/>
        <v>0.26750000000000002</v>
      </c>
      <c r="L226"/>
    </row>
    <row r="227" spans="1:12" s="63" customFormat="1" ht="20.100000000000001" customHeight="1">
      <c r="A227" s="915"/>
      <c r="B227" s="168"/>
      <c r="C227" s="169" t="s">
        <v>569</v>
      </c>
      <c r="D227" s="170" t="s">
        <v>928</v>
      </c>
      <c r="E227" s="171"/>
      <c r="F227" s="172"/>
      <c r="G227" s="71" t="s">
        <v>338</v>
      </c>
      <c r="H227" s="172"/>
      <c r="I227" s="172" t="s">
        <v>349</v>
      </c>
      <c r="J227" s="173">
        <v>2.62</v>
      </c>
      <c r="K227" s="150">
        <f t="shared" si="15"/>
        <v>0.65500000000000003</v>
      </c>
      <c r="L227"/>
    </row>
    <row r="228" spans="1:12" s="63" customFormat="1" ht="20.100000000000001" customHeight="1">
      <c r="A228" s="915"/>
      <c r="B228" s="168"/>
      <c r="C228" s="169" t="s">
        <v>934</v>
      </c>
      <c r="D228" s="170" t="s">
        <v>928</v>
      </c>
      <c r="E228" s="171"/>
      <c r="F228" s="172"/>
      <c r="G228" s="71" t="s">
        <v>338</v>
      </c>
      <c r="H228" s="172"/>
      <c r="I228" s="172" t="s">
        <v>349</v>
      </c>
      <c r="J228" s="173">
        <v>6.26</v>
      </c>
      <c r="K228" s="150">
        <f t="shared" si="15"/>
        <v>1.5649999999999999</v>
      </c>
      <c r="L228"/>
    </row>
    <row r="229" spans="1:12" s="63" customFormat="1" ht="20.100000000000001" customHeight="1">
      <c r="A229" s="915"/>
      <c r="B229" s="168"/>
      <c r="C229" s="169" t="s">
        <v>935</v>
      </c>
      <c r="D229" s="170" t="s">
        <v>928</v>
      </c>
      <c r="E229" s="171"/>
      <c r="F229" s="172"/>
      <c r="G229" s="71" t="s">
        <v>338</v>
      </c>
      <c r="H229" s="172"/>
      <c r="I229" s="172" t="s">
        <v>349</v>
      </c>
      <c r="J229" s="173">
        <v>2.65</v>
      </c>
      <c r="K229" s="150">
        <f t="shared" si="15"/>
        <v>0.66249999999999998</v>
      </c>
      <c r="L229"/>
    </row>
    <row r="230" spans="1:12" s="63" customFormat="1" ht="20.100000000000001" customHeight="1">
      <c r="A230" s="915"/>
      <c r="B230" s="168"/>
      <c r="C230" s="169" t="s">
        <v>936</v>
      </c>
      <c r="D230" s="170" t="s">
        <v>928</v>
      </c>
      <c r="E230" s="171"/>
      <c r="F230" s="172"/>
      <c r="G230" s="71" t="s">
        <v>338</v>
      </c>
      <c r="H230" s="172"/>
      <c r="I230" s="172" t="s">
        <v>349</v>
      </c>
      <c r="J230" s="173">
        <v>3.23</v>
      </c>
      <c r="K230" s="150">
        <f t="shared" si="15"/>
        <v>0.8075</v>
      </c>
      <c r="L230"/>
    </row>
    <row r="231" spans="1:12" s="63" customFormat="1" ht="20.100000000000001" customHeight="1">
      <c r="A231" s="915"/>
      <c r="B231" s="168"/>
      <c r="C231" s="169" t="s">
        <v>501</v>
      </c>
      <c r="D231" s="170" t="s">
        <v>928</v>
      </c>
      <c r="E231" s="171"/>
      <c r="F231" s="172"/>
      <c r="G231" s="71" t="s">
        <v>338</v>
      </c>
      <c r="H231" s="172"/>
      <c r="I231" s="172" t="s">
        <v>349</v>
      </c>
      <c r="J231" s="173">
        <v>2.3199999999999998</v>
      </c>
      <c r="K231" s="150">
        <f t="shared" si="15"/>
        <v>0.57999999999999996</v>
      </c>
      <c r="L231"/>
    </row>
    <row r="232" spans="1:12" s="63" customFormat="1" ht="20.100000000000001" customHeight="1">
      <c r="A232" s="915"/>
      <c r="B232" s="168"/>
      <c r="C232" s="169" t="s">
        <v>937</v>
      </c>
      <c r="D232" s="170" t="s">
        <v>928</v>
      </c>
      <c r="E232" s="171"/>
      <c r="F232" s="172"/>
      <c r="G232" s="71" t="s">
        <v>338</v>
      </c>
      <c r="H232" s="172"/>
      <c r="I232" s="172" t="s">
        <v>349</v>
      </c>
      <c r="J232" s="173">
        <v>6.84</v>
      </c>
      <c r="K232" s="150">
        <f t="shared" si="15"/>
        <v>1.71</v>
      </c>
      <c r="L232"/>
    </row>
    <row r="233" spans="1:12" s="64" customFormat="1" ht="20.100000000000001" customHeight="1">
      <c r="A233" s="915"/>
      <c r="B233" s="168"/>
      <c r="C233" s="169" t="s">
        <v>938</v>
      </c>
      <c r="D233" s="170" t="s">
        <v>928</v>
      </c>
      <c r="E233" s="171"/>
      <c r="F233" s="172"/>
      <c r="G233" s="71" t="s">
        <v>338</v>
      </c>
      <c r="H233" s="172"/>
      <c r="I233" s="172" t="s">
        <v>349</v>
      </c>
      <c r="J233" s="173">
        <v>7.46</v>
      </c>
      <c r="K233" s="150">
        <f t="shared" si="15"/>
        <v>1.865</v>
      </c>
      <c r="L233"/>
    </row>
    <row r="234" spans="1:12" s="64" customFormat="1" ht="20.100000000000001" customHeight="1">
      <c r="A234" s="915"/>
      <c r="B234" s="168"/>
      <c r="C234" s="169" t="s">
        <v>939</v>
      </c>
      <c r="D234" s="170" t="s">
        <v>928</v>
      </c>
      <c r="E234" s="171"/>
      <c r="F234" s="172"/>
      <c r="G234" s="71" t="s">
        <v>338</v>
      </c>
      <c r="H234" s="172"/>
      <c r="I234" s="172" t="s">
        <v>349</v>
      </c>
      <c r="J234" s="173">
        <v>9.6199999999999992</v>
      </c>
      <c r="K234" s="150">
        <f t="shared" si="15"/>
        <v>2.4049999999999998</v>
      </c>
      <c r="L234"/>
    </row>
    <row r="235" spans="1:12" s="64" customFormat="1" ht="20.100000000000001" customHeight="1">
      <c r="A235" s="915"/>
      <c r="B235" s="168"/>
      <c r="C235" s="169" t="s">
        <v>940</v>
      </c>
      <c r="D235" s="170" t="s">
        <v>928</v>
      </c>
      <c r="E235" s="171"/>
      <c r="F235" s="172"/>
      <c r="G235" s="71" t="s">
        <v>338</v>
      </c>
      <c r="H235" s="172"/>
      <c r="I235" s="172" t="s">
        <v>349</v>
      </c>
      <c r="J235" s="173">
        <v>10</v>
      </c>
      <c r="K235" s="150">
        <f t="shared" si="15"/>
        <v>2.5</v>
      </c>
      <c r="L235"/>
    </row>
    <row r="236" spans="1:12" s="64" customFormat="1" ht="20.100000000000001" customHeight="1">
      <c r="A236" s="915"/>
      <c r="B236" s="183"/>
      <c r="C236" s="183"/>
      <c r="D236" s="184"/>
      <c r="E236" s="185"/>
      <c r="F236" s="186">
        <v>2</v>
      </c>
      <c r="G236" s="186">
        <v>15</v>
      </c>
      <c r="H236" s="186"/>
      <c r="I236" s="187"/>
      <c r="J236" s="188">
        <f>SUM(J219:J235)</f>
        <v>153.64000000000001</v>
      </c>
      <c r="K236" s="188">
        <f>SUM(K219:K235)</f>
        <v>56.410000000000004</v>
      </c>
      <c r="L236"/>
    </row>
    <row r="237" spans="1:12" s="64" customFormat="1" ht="20.100000000000001" customHeight="1">
      <c r="A237" s="915"/>
      <c r="B237" s="120">
        <v>157</v>
      </c>
      <c r="C237" s="144" t="s">
        <v>2670</v>
      </c>
      <c r="D237" s="122"/>
      <c r="E237" s="145"/>
      <c r="F237" s="125"/>
      <c r="G237" s="125"/>
      <c r="H237" s="125"/>
      <c r="I237" s="125"/>
      <c r="J237" s="125"/>
      <c r="K237" s="126"/>
      <c r="L237"/>
    </row>
    <row r="238" spans="1:12" s="64" customFormat="1" ht="20.100000000000001" customHeight="1">
      <c r="A238" s="915"/>
      <c r="B238" s="168"/>
      <c r="C238" s="169" t="s">
        <v>941</v>
      </c>
      <c r="D238" s="170" t="s">
        <v>942</v>
      </c>
      <c r="E238" s="171"/>
      <c r="F238" s="71" t="s">
        <v>338</v>
      </c>
      <c r="G238" s="71"/>
      <c r="H238" s="172"/>
      <c r="I238" s="172" t="s">
        <v>356</v>
      </c>
      <c r="J238" s="173">
        <v>122</v>
      </c>
      <c r="K238" s="150">
        <f>SUM(J238/2)</f>
        <v>61</v>
      </c>
      <c r="L238"/>
    </row>
    <row r="239" spans="1:12" s="64" customFormat="1" ht="20.100000000000001" customHeight="1">
      <c r="A239" s="915"/>
      <c r="B239" s="168"/>
      <c r="C239" s="169" t="s">
        <v>943</v>
      </c>
      <c r="D239" s="170" t="s">
        <v>942</v>
      </c>
      <c r="E239" s="171"/>
      <c r="F239" s="71" t="s">
        <v>338</v>
      </c>
      <c r="G239" s="71"/>
      <c r="H239" s="172"/>
      <c r="I239" s="172" t="s">
        <v>356</v>
      </c>
      <c r="J239" s="173">
        <v>155</v>
      </c>
      <c r="K239" s="150">
        <v>77</v>
      </c>
      <c r="L239"/>
    </row>
    <row r="240" spans="1:12" s="64" customFormat="1" ht="20.100000000000001" customHeight="1">
      <c r="A240" s="915"/>
      <c r="B240" s="168"/>
      <c r="C240" s="169" t="s">
        <v>944</v>
      </c>
      <c r="D240" s="170" t="s">
        <v>945</v>
      </c>
      <c r="E240" s="171"/>
      <c r="F240" s="172"/>
      <c r="G240" s="71" t="s">
        <v>338</v>
      </c>
      <c r="H240" s="172"/>
      <c r="I240" s="172" t="s">
        <v>349</v>
      </c>
      <c r="J240" s="173">
        <v>7.04</v>
      </c>
      <c r="K240" s="150">
        <f t="shared" ref="K240:K252" si="16">SUM(J240*25/100)</f>
        <v>1.76</v>
      </c>
      <c r="L240"/>
    </row>
    <row r="241" spans="1:12" s="64" customFormat="1" ht="20.100000000000001" customHeight="1">
      <c r="A241" s="915"/>
      <c r="B241" s="168"/>
      <c r="C241" s="169" t="s">
        <v>569</v>
      </c>
      <c r="D241" s="170" t="s">
        <v>945</v>
      </c>
      <c r="E241" s="171"/>
      <c r="F241" s="172"/>
      <c r="G241" s="71" t="s">
        <v>338</v>
      </c>
      <c r="H241" s="172"/>
      <c r="I241" s="172" t="s">
        <v>349</v>
      </c>
      <c r="J241" s="173">
        <v>5.04</v>
      </c>
      <c r="K241" s="150">
        <f t="shared" si="16"/>
        <v>1.26</v>
      </c>
      <c r="L241"/>
    </row>
    <row r="242" spans="1:12" s="64" customFormat="1" ht="20.100000000000001" customHeight="1">
      <c r="A242" s="915"/>
      <c r="B242" s="168"/>
      <c r="C242" s="169" t="s">
        <v>946</v>
      </c>
      <c r="D242" s="170" t="s">
        <v>945</v>
      </c>
      <c r="E242" s="171"/>
      <c r="F242" s="172"/>
      <c r="G242" s="71" t="s">
        <v>338</v>
      </c>
      <c r="H242" s="172"/>
      <c r="I242" s="172" t="s">
        <v>349</v>
      </c>
      <c r="J242" s="173">
        <v>7.62</v>
      </c>
      <c r="K242" s="150">
        <f t="shared" si="16"/>
        <v>1.905</v>
      </c>
      <c r="L242"/>
    </row>
    <row r="243" spans="1:12" s="64" customFormat="1" ht="20.100000000000001" customHeight="1">
      <c r="A243" s="915"/>
      <c r="B243" s="168"/>
      <c r="C243" s="169" t="s">
        <v>947</v>
      </c>
      <c r="D243" s="170" t="s">
        <v>945</v>
      </c>
      <c r="E243" s="171"/>
      <c r="F243" s="172"/>
      <c r="G243" s="71" t="s">
        <v>338</v>
      </c>
      <c r="H243" s="172"/>
      <c r="I243" s="172" t="s">
        <v>349</v>
      </c>
      <c r="J243" s="173">
        <v>6.32</v>
      </c>
      <c r="K243" s="150">
        <f t="shared" si="16"/>
        <v>1.58</v>
      </c>
      <c r="L243"/>
    </row>
    <row r="244" spans="1:12" s="64" customFormat="1" ht="20.100000000000001" customHeight="1">
      <c r="A244" s="915"/>
      <c r="B244" s="168"/>
      <c r="C244" s="169" t="s">
        <v>948</v>
      </c>
      <c r="D244" s="170" t="s">
        <v>945</v>
      </c>
      <c r="E244" s="171"/>
      <c r="F244" s="172"/>
      <c r="G244" s="71" t="s">
        <v>338</v>
      </c>
      <c r="H244" s="172"/>
      <c r="I244" s="172" t="s">
        <v>349</v>
      </c>
      <c r="J244" s="173">
        <v>3.26</v>
      </c>
      <c r="K244" s="150">
        <f t="shared" si="16"/>
        <v>0.81499999999999995</v>
      </c>
      <c r="L244"/>
    </row>
    <row r="245" spans="1:12" s="64" customFormat="1" ht="20.100000000000001" customHeight="1">
      <c r="A245" s="915"/>
      <c r="B245" s="168"/>
      <c r="C245" s="169" t="s">
        <v>949</v>
      </c>
      <c r="D245" s="170" t="s">
        <v>945</v>
      </c>
      <c r="E245" s="171"/>
      <c r="F245" s="172"/>
      <c r="G245" s="71" t="s">
        <v>338</v>
      </c>
      <c r="H245" s="172"/>
      <c r="I245" s="172" t="s">
        <v>349</v>
      </c>
      <c r="J245" s="173">
        <v>5.62</v>
      </c>
      <c r="K245" s="150">
        <f t="shared" si="16"/>
        <v>1.405</v>
      </c>
      <c r="L245"/>
    </row>
    <row r="246" spans="1:12" s="64" customFormat="1" ht="20.100000000000001" customHeight="1">
      <c r="A246" s="915"/>
      <c r="B246" s="168"/>
      <c r="C246" s="169" t="s">
        <v>880</v>
      </c>
      <c r="D246" s="170" t="s">
        <v>945</v>
      </c>
      <c r="E246" s="171"/>
      <c r="F246" s="172"/>
      <c r="G246" s="71" t="s">
        <v>338</v>
      </c>
      <c r="H246" s="172"/>
      <c r="I246" s="172" t="s">
        <v>349</v>
      </c>
      <c r="J246" s="173">
        <v>5.32</v>
      </c>
      <c r="K246" s="150">
        <f t="shared" si="16"/>
        <v>1.33</v>
      </c>
      <c r="L246"/>
    </row>
    <row r="247" spans="1:12" s="64" customFormat="1" ht="20.100000000000001" customHeight="1">
      <c r="A247" s="915"/>
      <c r="B247" s="168"/>
      <c r="C247" s="169" t="s">
        <v>950</v>
      </c>
      <c r="D247" s="170" t="s">
        <v>945</v>
      </c>
      <c r="E247" s="171"/>
      <c r="F247" s="172"/>
      <c r="G247" s="71" t="s">
        <v>338</v>
      </c>
      <c r="H247" s="172"/>
      <c r="I247" s="172" t="s">
        <v>349</v>
      </c>
      <c r="J247" s="173">
        <v>6.32</v>
      </c>
      <c r="K247" s="150">
        <f t="shared" si="16"/>
        <v>1.58</v>
      </c>
      <c r="L247"/>
    </row>
    <row r="248" spans="1:12" s="64" customFormat="1" ht="20.100000000000001" customHeight="1">
      <c r="A248" s="915"/>
      <c r="B248" s="168"/>
      <c r="C248" s="169" t="s">
        <v>932</v>
      </c>
      <c r="D248" s="170" t="s">
        <v>945</v>
      </c>
      <c r="E248" s="171"/>
      <c r="F248" s="172"/>
      <c r="G248" s="71" t="s">
        <v>338</v>
      </c>
      <c r="H248" s="172"/>
      <c r="I248" s="172" t="s">
        <v>349</v>
      </c>
      <c r="J248" s="173">
        <v>2.87</v>
      </c>
      <c r="K248" s="150">
        <f t="shared" si="16"/>
        <v>0.71750000000000003</v>
      </c>
      <c r="L248"/>
    </row>
    <row r="249" spans="1:12" s="64" customFormat="1" ht="20.100000000000001" customHeight="1">
      <c r="A249" s="915"/>
      <c r="B249" s="168"/>
      <c r="C249" s="169" t="s">
        <v>951</v>
      </c>
      <c r="D249" s="170" t="s">
        <v>945</v>
      </c>
      <c r="E249" s="171"/>
      <c r="F249" s="172"/>
      <c r="G249" s="71" t="s">
        <v>338</v>
      </c>
      <c r="H249" s="172"/>
      <c r="I249" s="172" t="s">
        <v>349</v>
      </c>
      <c r="J249" s="173">
        <v>3.49</v>
      </c>
      <c r="K249" s="150">
        <f t="shared" si="16"/>
        <v>0.87250000000000005</v>
      </c>
      <c r="L249"/>
    </row>
    <row r="250" spans="1:12" s="64" customFormat="1" ht="20.100000000000001" customHeight="1">
      <c r="A250" s="915"/>
      <c r="B250" s="168"/>
      <c r="C250" s="169" t="s">
        <v>952</v>
      </c>
      <c r="D250" s="170" t="s">
        <v>945</v>
      </c>
      <c r="E250" s="171"/>
      <c r="F250" s="172"/>
      <c r="G250" s="71" t="s">
        <v>338</v>
      </c>
      <c r="H250" s="172"/>
      <c r="I250" s="172" t="s">
        <v>349</v>
      </c>
      <c r="J250" s="173">
        <v>4.58</v>
      </c>
      <c r="K250" s="150">
        <f t="shared" si="16"/>
        <v>1.145</v>
      </c>
      <c r="L250"/>
    </row>
    <row r="251" spans="1:12" s="64" customFormat="1" ht="20.100000000000001" customHeight="1">
      <c r="A251" s="915"/>
      <c r="B251" s="168"/>
      <c r="C251" s="169" t="s">
        <v>889</v>
      </c>
      <c r="D251" s="170" t="s">
        <v>945</v>
      </c>
      <c r="E251" s="171"/>
      <c r="F251" s="172"/>
      <c r="G251" s="71" t="s">
        <v>338</v>
      </c>
      <c r="H251" s="172"/>
      <c r="I251" s="172" t="s">
        <v>349</v>
      </c>
      <c r="J251" s="173">
        <v>3.49</v>
      </c>
      <c r="K251" s="150">
        <f t="shared" si="16"/>
        <v>0.87250000000000005</v>
      </c>
      <c r="L251"/>
    </row>
    <row r="252" spans="1:12" s="64" customFormat="1" ht="20.100000000000001" customHeight="1">
      <c r="A252" s="915"/>
      <c r="B252" s="168"/>
      <c r="C252" s="169" t="s">
        <v>953</v>
      </c>
      <c r="D252" s="170" t="s">
        <v>945</v>
      </c>
      <c r="E252" s="171"/>
      <c r="F252" s="172"/>
      <c r="G252" s="71" t="s">
        <v>338</v>
      </c>
      <c r="H252" s="172"/>
      <c r="I252" s="172" t="s">
        <v>349</v>
      </c>
      <c r="J252" s="173">
        <v>1</v>
      </c>
      <c r="K252" s="150">
        <f t="shared" si="16"/>
        <v>0.25</v>
      </c>
      <c r="L252"/>
    </row>
    <row r="253" spans="1:12" s="64" customFormat="1" ht="20.100000000000001" customHeight="1">
      <c r="A253" s="915"/>
      <c r="B253" s="183"/>
      <c r="C253" s="183"/>
      <c r="D253" s="184"/>
      <c r="E253" s="185"/>
      <c r="F253" s="186">
        <v>2</v>
      </c>
      <c r="G253" s="186">
        <v>13</v>
      </c>
      <c r="H253" s="186"/>
      <c r="I253" s="187"/>
      <c r="J253" s="188">
        <f>SUM(J238:J252)</f>
        <v>338.97</v>
      </c>
      <c r="K253" s="188">
        <f>SUM(K238:K252)</f>
        <v>153.49250000000004</v>
      </c>
      <c r="L253"/>
    </row>
    <row r="254" spans="1:12" s="64" customFormat="1" ht="20.100000000000001" customHeight="1">
      <c r="A254" s="915"/>
      <c r="B254" s="120">
        <v>158</v>
      </c>
      <c r="C254" s="144" t="s">
        <v>2671</v>
      </c>
      <c r="D254" s="122"/>
      <c r="E254" s="145"/>
      <c r="F254" s="125"/>
      <c r="G254" s="125"/>
      <c r="H254" s="145"/>
      <c r="I254" s="125"/>
      <c r="J254" s="125"/>
      <c r="K254" s="126"/>
      <c r="L254"/>
    </row>
    <row r="255" spans="1:12" s="64" customFormat="1" ht="20.100000000000001" customHeight="1">
      <c r="A255" s="915"/>
      <c r="B255" s="168"/>
      <c r="C255" s="169" t="s">
        <v>929</v>
      </c>
      <c r="D255" s="170" t="s">
        <v>954</v>
      </c>
      <c r="E255" s="171"/>
      <c r="F255" s="172"/>
      <c r="G255" s="71" t="s">
        <v>338</v>
      </c>
      <c r="H255" s="172"/>
      <c r="I255" s="172" t="s">
        <v>349</v>
      </c>
      <c r="J255" s="173">
        <v>4.25</v>
      </c>
      <c r="K255" s="150">
        <f t="shared" ref="K255:K260" si="17">SUM(J255*25/100)</f>
        <v>1.0625</v>
      </c>
      <c r="L255"/>
    </row>
    <row r="256" spans="1:12" s="64" customFormat="1" ht="20.100000000000001" customHeight="1">
      <c r="A256" s="915"/>
      <c r="B256" s="168"/>
      <c r="C256" s="169" t="s">
        <v>955</v>
      </c>
      <c r="D256" s="170" t="s">
        <v>954</v>
      </c>
      <c r="E256" s="171"/>
      <c r="F256" s="71"/>
      <c r="G256" s="71" t="s">
        <v>338</v>
      </c>
      <c r="H256" s="172"/>
      <c r="I256" s="172" t="s">
        <v>349</v>
      </c>
      <c r="J256" s="173">
        <v>6.75</v>
      </c>
      <c r="K256" s="150">
        <f t="shared" si="17"/>
        <v>1.6875</v>
      </c>
      <c r="L256"/>
    </row>
    <row r="257" spans="1:12" s="64" customFormat="1" ht="20.100000000000001" customHeight="1">
      <c r="A257" s="915"/>
      <c r="B257" s="168"/>
      <c r="C257" s="169" t="s">
        <v>956</v>
      </c>
      <c r="D257" s="170" t="s">
        <v>954</v>
      </c>
      <c r="E257" s="171"/>
      <c r="F257" s="172"/>
      <c r="G257" s="71" t="s">
        <v>338</v>
      </c>
      <c r="H257" s="172"/>
      <c r="I257" s="172" t="s">
        <v>349</v>
      </c>
      <c r="J257" s="173">
        <v>4.1500000000000004</v>
      </c>
      <c r="K257" s="150">
        <f t="shared" si="17"/>
        <v>1.0375000000000001</v>
      </c>
      <c r="L257"/>
    </row>
    <row r="258" spans="1:12" s="64" customFormat="1" ht="20.100000000000001" customHeight="1">
      <c r="A258" s="915"/>
      <c r="B258" s="168"/>
      <c r="C258" s="169" t="s">
        <v>957</v>
      </c>
      <c r="D258" s="170" t="s">
        <v>954</v>
      </c>
      <c r="E258" s="171"/>
      <c r="F258" s="172"/>
      <c r="G258" s="71" t="s">
        <v>338</v>
      </c>
      <c r="H258" s="172"/>
      <c r="I258" s="172" t="s">
        <v>349</v>
      </c>
      <c r="J258" s="173">
        <v>4.05</v>
      </c>
      <c r="K258" s="150">
        <f t="shared" si="17"/>
        <v>1.0125</v>
      </c>
      <c r="L258"/>
    </row>
    <row r="259" spans="1:12" s="64" customFormat="1" ht="20.100000000000001" customHeight="1">
      <c r="A259" s="915"/>
      <c r="B259" s="168"/>
      <c r="C259" s="169" t="s">
        <v>958</v>
      </c>
      <c r="D259" s="170" t="s">
        <v>954</v>
      </c>
      <c r="E259" s="171"/>
      <c r="F259" s="172"/>
      <c r="G259" s="71" t="s">
        <v>338</v>
      </c>
      <c r="H259" s="172"/>
      <c r="I259" s="172" t="s">
        <v>349</v>
      </c>
      <c r="J259" s="173">
        <v>5.04</v>
      </c>
      <c r="K259" s="150">
        <f t="shared" si="17"/>
        <v>1.26</v>
      </c>
      <c r="L259"/>
    </row>
    <row r="260" spans="1:12" s="64" customFormat="1" ht="20.100000000000001" customHeight="1">
      <c r="A260" s="915"/>
      <c r="B260" s="168"/>
      <c r="C260" s="169" t="s">
        <v>494</v>
      </c>
      <c r="D260" s="170" t="s">
        <v>954</v>
      </c>
      <c r="E260" s="171"/>
      <c r="F260" s="172"/>
      <c r="G260" s="71" t="s">
        <v>338</v>
      </c>
      <c r="H260" s="172"/>
      <c r="I260" s="172" t="s">
        <v>349</v>
      </c>
      <c r="J260" s="173">
        <v>7.69</v>
      </c>
      <c r="K260" s="150">
        <f t="shared" si="17"/>
        <v>1.9225000000000001</v>
      </c>
      <c r="L260"/>
    </row>
    <row r="261" spans="1:12" s="64" customFormat="1" ht="20.100000000000001" customHeight="1">
      <c r="A261" s="915"/>
      <c r="B261" s="183"/>
      <c r="C261" s="183"/>
      <c r="D261" s="184"/>
      <c r="E261" s="185"/>
      <c r="F261" s="186">
        <v>0</v>
      </c>
      <c r="G261" s="186">
        <v>6</v>
      </c>
      <c r="H261" s="186"/>
      <c r="I261" s="187"/>
      <c r="J261" s="188">
        <f>SUM(J255:J260)</f>
        <v>31.93</v>
      </c>
      <c r="K261" s="188">
        <f>SUM(K255:K260)</f>
        <v>7.9824999999999999</v>
      </c>
      <c r="L261"/>
    </row>
    <row r="262" spans="1:12" s="64" customFormat="1" ht="20.100000000000001" customHeight="1">
      <c r="A262" s="915"/>
      <c r="B262" s="120">
        <v>159</v>
      </c>
      <c r="C262" s="144" t="s">
        <v>2672</v>
      </c>
      <c r="D262" s="122"/>
      <c r="E262" s="145"/>
      <c r="F262" s="125"/>
      <c r="G262" s="125"/>
      <c r="H262" s="125"/>
      <c r="I262" s="125"/>
      <c r="J262" s="125"/>
      <c r="K262" s="126"/>
      <c r="L262"/>
    </row>
    <row r="263" spans="1:12" s="64" customFormat="1" ht="20.100000000000001" customHeight="1">
      <c r="A263" s="915"/>
      <c r="B263" s="168"/>
      <c r="C263" s="169" t="s">
        <v>959</v>
      </c>
      <c r="D263" s="170" t="s">
        <v>960</v>
      </c>
      <c r="E263" s="171"/>
      <c r="F263" s="71"/>
      <c r="G263" s="71" t="s">
        <v>338</v>
      </c>
      <c r="H263" s="172"/>
      <c r="I263" s="172" t="s">
        <v>349</v>
      </c>
      <c r="J263" s="173">
        <v>6.23</v>
      </c>
      <c r="K263" s="150">
        <f>SUM(J263*25/100)</f>
        <v>1.5575000000000001</v>
      </c>
      <c r="L263"/>
    </row>
    <row r="264" spans="1:12" s="64" customFormat="1" ht="20.100000000000001" customHeight="1">
      <c r="A264" s="915"/>
      <c r="B264" s="168"/>
      <c r="C264" s="169" t="s">
        <v>895</v>
      </c>
      <c r="D264" s="170" t="s">
        <v>960</v>
      </c>
      <c r="E264" s="171"/>
      <c r="F264" s="71"/>
      <c r="G264" s="71" t="s">
        <v>338</v>
      </c>
      <c r="H264" s="172"/>
      <c r="I264" s="172" t="s">
        <v>349</v>
      </c>
      <c r="J264" s="173">
        <v>3.26</v>
      </c>
      <c r="K264" s="150">
        <f>SUM(J264*25/100)</f>
        <v>0.81499999999999995</v>
      </c>
      <c r="L264"/>
    </row>
    <row r="265" spans="1:12" s="64" customFormat="1" ht="20.100000000000001" customHeight="1">
      <c r="A265" s="915"/>
      <c r="B265" s="168"/>
      <c r="C265" s="169" t="s">
        <v>961</v>
      </c>
      <c r="D265" s="170" t="s">
        <v>960</v>
      </c>
      <c r="E265" s="171"/>
      <c r="F265" s="172"/>
      <c r="G265" s="71" t="s">
        <v>338</v>
      </c>
      <c r="H265" s="172"/>
      <c r="I265" s="172" t="s">
        <v>349</v>
      </c>
      <c r="J265" s="173">
        <v>5.89</v>
      </c>
      <c r="K265" s="150">
        <f>SUM(J265*25/100)</f>
        <v>1.4724999999999999</v>
      </c>
      <c r="L265"/>
    </row>
    <row r="266" spans="1:12" s="64" customFormat="1" ht="20.100000000000001" customHeight="1">
      <c r="A266" s="915"/>
      <c r="B266" s="183"/>
      <c r="C266" s="183"/>
      <c r="D266" s="184"/>
      <c r="E266" s="185"/>
      <c r="F266" s="186">
        <v>0</v>
      </c>
      <c r="G266" s="186">
        <v>3</v>
      </c>
      <c r="H266" s="186"/>
      <c r="I266" s="187"/>
      <c r="J266" s="188">
        <f>SUM(J263:J265)</f>
        <v>15.379999999999999</v>
      </c>
      <c r="K266" s="188">
        <f>SUM(K263:K265)</f>
        <v>3.8449999999999998</v>
      </c>
      <c r="L266"/>
    </row>
    <row r="267" spans="1:12" s="64" customFormat="1" ht="20.100000000000001" customHeight="1">
      <c r="A267" s="915"/>
      <c r="B267" s="120">
        <v>160</v>
      </c>
      <c r="C267" s="144" t="s">
        <v>2673</v>
      </c>
      <c r="D267" s="122"/>
      <c r="E267" s="145"/>
      <c r="F267" s="125"/>
      <c r="G267" s="125"/>
      <c r="H267" s="125"/>
      <c r="I267" s="125"/>
      <c r="J267" s="125"/>
      <c r="K267" s="126"/>
      <c r="L267"/>
    </row>
    <row r="268" spans="1:12" s="64" customFormat="1" ht="20.100000000000001" customHeight="1">
      <c r="A268" s="915"/>
      <c r="B268" s="168"/>
      <c r="C268" s="169" t="s">
        <v>962</v>
      </c>
      <c r="D268" s="170" t="s">
        <v>963</v>
      </c>
      <c r="E268" s="171"/>
      <c r="F268" s="71"/>
      <c r="G268" s="71" t="s">
        <v>338</v>
      </c>
      <c r="H268" s="172"/>
      <c r="I268" s="172" t="s">
        <v>349</v>
      </c>
      <c r="J268" s="173">
        <v>5.32</v>
      </c>
      <c r="K268" s="150">
        <f t="shared" ref="K268:K273" si="18">SUM(J268*25/100)</f>
        <v>1.33</v>
      </c>
      <c r="L268"/>
    </row>
    <row r="269" spans="1:12" s="64" customFormat="1" ht="20.100000000000001" customHeight="1">
      <c r="A269" s="915"/>
      <c r="B269" s="168"/>
      <c r="C269" s="169" t="s">
        <v>964</v>
      </c>
      <c r="D269" s="170" t="s">
        <v>963</v>
      </c>
      <c r="E269" s="171"/>
      <c r="F269" s="172"/>
      <c r="G269" s="71" t="s">
        <v>338</v>
      </c>
      <c r="H269" s="172"/>
      <c r="I269" s="172" t="s">
        <v>349</v>
      </c>
      <c r="J269" s="173">
        <v>3.26</v>
      </c>
      <c r="K269" s="150">
        <f t="shared" si="18"/>
        <v>0.81499999999999995</v>
      </c>
      <c r="L269"/>
    </row>
    <row r="270" spans="1:12" s="64" customFormat="1" ht="20.100000000000001" customHeight="1">
      <c r="A270" s="915"/>
      <c r="B270" s="168"/>
      <c r="C270" s="169" t="s">
        <v>965</v>
      </c>
      <c r="D270" s="170" t="s">
        <v>963</v>
      </c>
      <c r="E270" s="171"/>
      <c r="F270" s="172"/>
      <c r="G270" s="71" t="s">
        <v>338</v>
      </c>
      <c r="H270" s="172"/>
      <c r="I270" s="172" t="s">
        <v>349</v>
      </c>
      <c r="J270" s="173">
        <v>6.24</v>
      </c>
      <c r="K270" s="150">
        <f t="shared" si="18"/>
        <v>1.56</v>
      </c>
      <c r="L270"/>
    </row>
    <row r="271" spans="1:12" s="64" customFormat="1" ht="20.100000000000001" customHeight="1">
      <c r="A271" s="915"/>
      <c r="B271" s="168"/>
      <c r="C271" s="169" t="s">
        <v>522</v>
      </c>
      <c r="D271" s="170" t="s">
        <v>963</v>
      </c>
      <c r="E271" s="171"/>
      <c r="F271" s="172"/>
      <c r="G271" s="71" t="s">
        <v>338</v>
      </c>
      <c r="H271" s="172"/>
      <c r="I271" s="172" t="s">
        <v>349</v>
      </c>
      <c r="J271" s="173">
        <v>10.4</v>
      </c>
      <c r="K271" s="150">
        <f t="shared" si="18"/>
        <v>2.6</v>
      </c>
      <c r="L271"/>
    </row>
    <row r="272" spans="1:12" s="64" customFormat="1" ht="20.100000000000001" customHeight="1">
      <c r="A272" s="915"/>
      <c r="B272" s="168"/>
      <c r="C272" s="169" t="s">
        <v>501</v>
      </c>
      <c r="D272" s="170" t="s">
        <v>963</v>
      </c>
      <c r="E272" s="171"/>
      <c r="F272" s="172"/>
      <c r="G272" s="71" t="s">
        <v>338</v>
      </c>
      <c r="H272" s="172"/>
      <c r="I272" s="172" t="s">
        <v>349</v>
      </c>
      <c r="J272" s="173">
        <v>2.98</v>
      </c>
      <c r="K272" s="150">
        <f t="shared" si="18"/>
        <v>0.745</v>
      </c>
      <c r="L272"/>
    </row>
    <row r="273" spans="1:12" s="64" customFormat="1" ht="20.100000000000001" customHeight="1">
      <c r="A273" s="915"/>
      <c r="B273" s="175"/>
      <c r="C273" s="176" t="s">
        <v>966</v>
      </c>
      <c r="D273" s="177" t="s">
        <v>963</v>
      </c>
      <c r="E273" s="178"/>
      <c r="F273" s="180"/>
      <c r="G273" s="180" t="s">
        <v>338</v>
      </c>
      <c r="H273" s="179"/>
      <c r="I273" s="179" t="s">
        <v>349</v>
      </c>
      <c r="J273" s="181">
        <v>1.67</v>
      </c>
      <c r="K273" s="182">
        <f t="shared" si="18"/>
        <v>0.41749999999999998</v>
      </c>
      <c r="L273"/>
    </row>
    <row r="274" spans="1:12" s="64" customFormat="1" ht="20.100000000000001" customHeight="1">
      <c r="A274" s="915"/>
      <c r="B274" s="183"/>
      <c r="C274" s="183"/>
      <c r="D274" s="184"/>
      <c r="E274" s="185"/>
      <c r="F274" s="186">
        <v>0</v>
      </c>
      <c r="G274" s="186">
        <v>6</v>
      </c>
      <c r="H274" s="186"/>
      <c r="I274" s="187"/>
      <c r="J274" s="188">
        <f>SUM(J268:J273)</f>
        <v>29.869999999999997</v>
      </c>
      <c r="K274" s="188">
        <f>SUM(K268:K273)</f>
        <v>7.4674999999999994</v>
      </c>
      <c r="L274"/>
    </row>
    <row r="275" spans="1:12" s="63" customFormat="1" ht="20.100000000000001" customHeight="1" thickBot="1">
      <c r="A275" s="65"/>
      <c r="B275" s="66"/>
      <c r="C275" s="896" t="s">
        <v>273</v>
      </c>
      <c r="D275" s="897"/>
      <c r="E275" s="67"/>
      <c r="F275" s="68">
        <f>F274+F266+F261+F253+F236</f>
        <v>4</v>
      </c>
      <c r="G275" s="68">
        <f>G274+G266+G261+G253+G236</f>
        <v>43</v>
      </c>
      <c r="H275" s="68"/>
      <c r="I275" s="68"/>
      <c r="J275" s="69">
        <f>J274+J266+J261+J253+J236</f>
        <v>569.79000000000008</v>
      </c>
      <c r="K275" s="69">
        <f>K274+K266+K261+K253+K236</f>
        <v>229.19750000000002</v>
      </c>
      <c r="L275"/>
    </row>
    <row r="276" spans="1:12" s="64" customFormat="1" ht="20.100000000000001" customHeight="1">
      <c r="A276" s="914" t="s">
        <v>967</v>
      </c>
      <c r="B276" s="120">
        <v>161</v>
      </c>
      <c r="C276" s="144" t="s">
        <v>2674</v>
      </c>
      <c r="D276" s="122"/>
      <c r="E276" s="145"/>
      <c r="F276" s="125"/>
      <c r="G276" s="125"/>
      <c r="H276" s="125"/>
      <c r="I276" s="125"/>
      <c r="J276" s="125"/>
      <c r="K276" s="126"/>
      <c r="L276"/>
    </row>
    <row r="277" spans="1:12" s="64" customFormat="1" ht="20.100000000000001" customHeight="1">
      <c r="A277" s="915"/>
      <c r="B277" s="168"/>
      <c r="C277" s="169" t="s">
        <v>472</v>
      </c>
      <c r="D277" s="170" t="s">
        <v>968</v>
      </c>
      <c r="E277" s="189"/>
      <c r="F277" s="129" t="s">
        <v>338</v>
      </c>
      <c r="G277" s="129"/>
      <c r="H277" s="190"/>
      <c r="I277" s="190" t="s">
        <v>969</v>
      </c>
      <c r="J277" s="191">
        <v>41</v>
      </c>
      <c r="K277" s="133">
        <v>20</v>
      </c>
      <c r="L277"/>
    </row>
    <row r="278" spans="1:12" s="64" customFormat="1" ht="20.100000000000001" customHeight="1">
      <c r="A278" s="915"/>
      <c r="B278" s="168"/>
      <c r="C278" s="169" t="s">
        <v>514</v>
      </c>
      <c r="D278" s="170" t="s">
        <v>968</v>
      </c>
      <c r="E278" s="189"/>
      <c r="F278" s="129" t="s">
        <v>338</v>
      </c>
      <c r="G278" s="129"/>
      <c r="H278" s="190"/>
      <c r="I278" s="190" t="s">
        <v>969</v>
      </c>
      <c r="J278" s="191">
        <v>19</v>
      </c>
      <c r="K278" s="133">
        <v>9</v>
      </c>
      <c r="L278"/>
    </row>
    <row r="279" spans="1:12" s="64" customFormat="1" ht="20.100000000000001" customHeight="1">
      <c r="A279" s="915"/>
      <c r="B279" s="168"/>
      <c r="C279" s="169" t="s">
        <v>970</v>
      </c>
      <c r="D279" s="170" t="s">
        <v>971</v>
      </c>
      <c r="E279" s="189"/>
      <c r="F279" s="190"/>
      <c r="G279" s="129" t="s">
        <v>338</v>
      </c>
      <c r="H279" s="190"/>
      <c r="I279" s="190" t="s">
        <v>349</v>
      </c>
      <c r="J279" s="191">
        <v>5.04</v>
      </c>
      <c r="K279" s="133">
        <f>SUM(J279*25/100)</f>
        <v>1.26</v>
      </c>
      <c r="L279"/>
    </row>
    <row r="280" spans="1:12" s="64" customFormat="1" ht="20.100000000000001" customHeight="1">
      <c r="A280" s="915"/>
      <c r="B280" s="168"/>
      <c r="C280" s="169" t="s">
        <v>972</v>
      </c>
      <c r="D280" s="170" t="s">
        <v>971</v>
      </c>
      <c r="E280" s="189"/>
      <c r="F280" s="190"/>
      <c r="G280" s="129" t="s">
        <v>338</v>
      </c>
      <c r="H280" s="190"/>
      <c r="I280" s="190" t="s">
        <v>349</v>
      </c>
      <c r="J280" s="191">
        <v>7.62</v>
      </c>
      <c r="K280" s="133">
        <f>SUM(J280*25/100)</f>
        <v>1.905</v>
      </c>
      <c r="L280"/>
    </row>
    <row r="281" spans="1:12" s="64" customFormat="1" ht="20.100000000000001" customHeight="1">
      <c r="A281" s="915"/>
      <c r="B281" s="168"/>
      <c r="C281" s="169" t="s">
        <v>973</v>
      </c>
      <c r="D281" s="170" t="s">
        <v>971</v>
      </c>
      <c r="E281" s="189"/>
      <c r="F281" s="190"/>
      <c r="G281" s="129" t="s">
        <v>338</v>
      </c>
      <c r="H281" s="190"/>
      <c r="I281" s="190" t="s">
        <v>349</v>
      </c>
      <c r="J281" s="191">
        <v>6.32</v>
      </c>
      <c r="K281" s="133">
        <f>SUM(J281*25/100)</f>
        <v>1.58</v>
      </c>
      <c r="L281"/>
    </row>
    <row r="282" spans="1:12" s="64" customFormat="1" ht="20.100000000000001" customHeight="1">
      <c r="A282" s="915"/>
      <c r="B282" s="168"/>
      <c r="C282" s="169" t="s">
        <v>974</v>
      </c>
      <c r="D282" s="170" t="s">
        <v>971</v>
      </c>
      <c r="E282" s="189"/>
      <c r="F282" s="129"/>
      <c r="G282" s="129" t="s">
        <v>338</v>
      </c>
      <c r="H282" s="190"/>
      <c r="I282" s="190" t="s">
        <v>349</v>
      </c>
      <c r="J282" s="191">
        <v>3.26</v>
      </c>
      <c r="K282" s="133">
        <f>SUM(J282*25/100)</f>
        <v>0.81499999999999995</v>
      </c>
      <c r="L282"/>
    </row>
    <row r="283" spans="1:12" s="64" customFormat="1" ht="20.100000000000001" customHeight="1">
      <c r="A283" s="915"/>
      <c r="B283" s="168"/>
      <c r="C283" s="169" t="s">
        <v>975</v>
      </c>
      <c r="D283" s="170" t="s">
        <v>971</v>
      </c>
      <c r="E283" s="189"/>
      <c r="F283" s="190"/>
      <c r="G283" s="129" t="s">
        <v>338</v>
      </c>
      <c r="H283" s="190"/>
      <c r="I283" s="190" t="s">
        <v>349</v>
      </c>
      <c r="J283" s="191">
        <v>3.3</v>
      </c>
      <c r="K283" s="133">
        <f>SUM(J283*25/100)</f>
        <v>0.82499999999999996</v>
      </c>
      <c r="L283"/>
    </row>
    <row r="284" spans="1:12" s="64" customFormat="1" ht="20.100000000000001" customHeight="1">
      <c r="A284" s="915"/>
      <c r="B284" s="183"/>
      <c r="C284" s="183"/>
      <c r="D284" s="184"/>
      <c r="E284" s="185"/>
      <c r="F284" s="186">
        <v>2</v>
      </c>
      <c r="G284" s="186">
        <v>5</v>
      </c>
      <c r="H284" s="186"/>
      <c r="I284" s="187"/>
      <c r="J284" s="188">
        <f>SUM(J277:J283)</f>
        <v>85.54000000000002</v>
      </c>
      <c r="K284" s="188">
        <f>SUM(K277:K283)</f>
        <v>35.384999999999998</v>
      </c>
      <c r="L284"/>
    </row>
    <row r="285" spans="1:12" s="64" customFormat="1" ht="20.100000000000001" customHeight="1">
      <c r="A285" s="915"/>
      <c r="B285" s="120">
        <v>162</v>
      </c>
      <c r="C285" s="144" t="s">
        <v>2675</v>
      </c>
      <c r="D285" s="122"/>
      <c r="E285" s="145"/>
      <c r="F285" s="125"/>
      <c r="G285" s="125"/>
      <c r="H285" s="125"/>
      <c r="I285" s="125"/>
      <c r="J285" s="125"/>
      <c r="K285" s="126"/>
      <c r="L285"/>
    </row>
    <row r="286" spans="1:12" s="64" customFormat="1" ht="20.100000000000001" customHeight="1">
      <c r="A286" s="915"/>
      <c r="B286" s="168"/>
      <c r="C286" s="192" t="s">
        <v>976</v>
      </c>
      <c r="D286" s="170" t="s">
        <v>977</v>
      </c>
      <c r="E286" s="171"/>
      <c r="F286" s="71" t="s">
        <v>338</v>
      </c>
      <c r="G286" s="71"/>
      <c r="H286" s="172"/>
      <c r="I286" s="172" t="s">
        <v>356</v>
      </c>
      <c r="J286" s="173">
        <v>8</v>
      </c>
      <c r="K286" s="150">
        <v>4</v>
      </c>
      <c r="L286"/>
    </row>
    <row r="287" spans="1:12" s="64" customFormat="1" ht="20.100000000000001" customHeight="1">
      <c r="A287" s="915"/>
      <c r="B287" s="168"/>
      <c r="C287" s="169" t="s">
        <v>978</v>
      </c>
      <c r="D287" s="170" t="s">
        <v>979</v>
      </c>
      <c r="E287" s="171"/>
      <c r="F287" s="172"/>
      <c r="G287" s="71" t="s">
        <v>338</v>
      </c>
      <c r="H287" s="172"/>
      <c r="I287" s="172" t="s">
        <v>349</v>
      </c>
      <c r="J287" s="173">
        <v>3.49</v>
      </c>
      <c r="K287" s="150">
        <f>SUM(J287*25/100)</f>
        <v>0.87250000000000005</v>
      </c>
      <c r="L287"/>
    </row>
    <row r="288" spans="1:12" s="64" customFormat="1" ht="20.100000000000001" customHeight="1">
      <c r="A288" s="915"/>
      <c r="B288" s="168"/>
      <c r="C288" s="169" t="s">
        <v>972</v>
      </c>
      <c r="D288" s="170" t="s">
        <v>979</v>
      </c>
      <c r="E288" s="171"/>
      <c r="F288" s="172"/>
      <c r="G288" s="71" t="s">
        <v>338</v>
      </c>
      <c r="H288" s="172"/>
      <c r="I288" s="172" t="s">
        <v>349</v>
      </c>
      <c r="J288" s="173">
        <v>1</v>
      </c>
      <c r="K288" s="150">
        <f>SUM(J288*25/100)</f>
        <v>0.25</v>
      </c>
      <c r="L288"/>
    </row>
    <row r="289" spans="1:12" s="64" customFormat="1" ht="20.100000000000001" customHeight="1">
      <c r="A289" s="915"/>
      <c r="B289" s="168"/>
      <c r="C289" s="169" t="s">
        <v>978</v>
      </c>
      <c r="D289" s="170" t="s">
        <v>979</v>
      </c>
      <c r="E289" s="171"/>
      <c r="F289" s="172"/>
      <c r="G289" s="71" t="s">
        <v>338</v>
      </c>
      <c r="H289" s="172"/>
      <c r="I289" s="172" t="s">
        <v>349</v>
      </c>
      <c r="J289" s="173">
        <v>5.63</v>
      </c>
      <c r="K289" s="150">
        <f>SUM(J289*25/100)</f>
        <v>1.4075</v>
      </c>
      <c r="L289"/>
    </row>
    <row r="290" spans="1:12" s="64" customFormat="1" ht="20.100000000000001" customHeight="1">
      <c r="A290" s="915"/>
      <c r="B290" s="168"/>
      <c r="C290" s="169" t="s">
        <v>980</v>
      </c>
      <c r="D290" s="170" t="s">
        <v>979</v>
      </c>
      <c r="E290" s="171"/>
      <c r="F290" s="172"/>
      <c r="G290" s="71" t="s">
        <v>338</v>
      </c>
      <c r="H290" s="172"/>
      <c r="I290" s="172" t="s">
        <v>349</v>
      </c>
      <c r="J290" s="173">
        <v>3.26</v>
      </c>
      <c r="K290" s="150">
        <f>SUM(J290*25/100)</f>
        <v>0.81499999999999995</v>
      </c>
      <c r="L290"/>
    </row>
    <row r="291" spans="1:12" s="64" customFormat="1" ht="20.100000000000001" customHeight="1">
      <c r="A291" s="915"/>
      <c r="B291" s="183"/>
      <c r="C291" s="183"/>
      <c r="D291" s="184"/>
      <c r="E291" s="185"/>
      <c r="F291" s="186">
        <v>1</v>
      </c>
      <c r="G291" s="186">
        <v>4</v>
      </c>
      <c r="H291" s="186"/>
      <c r="I291" s="187"/>
      <c r="J291" s="188">
        <f>SUM(J286:J290)</f>
        <v>21.380000000000003</v>
      </c>
      <c r="K291" s="188">
        <f>SUM(K286:K290)</f>
        <v>7.3450000000000006</v>
      </c>
      <c r="L291"/>
    </row>
    <row r="292" spans="1:12" s="64" customFormat="1" ht="20.100000000000001" customHeight="1">
      <c r="A292" s="915"/>
      <c r="B292" s="120">
        <v>163</v>
      </c>
      <c r="C292" s="144" t="s">
        <v>2676</v>
      </c>
      <c r="D292" s="122"/>
      <c r="E292" s="145"/>
      <c r="F292" s="125"/>
      <c r="G292" s="125"/>
      <c r="H292" s="125"/>
      <c r="I292" s="125"/>
      <c r="J292" s="125"/>
      <c r="K292" s="126"/>
      <c r="L292"/>
    </row>
    <row r="293" spans="1:12" s="64" customFormat="1" ht="20.100000000000001" customHeight="1">
      <c r="A293" s="915"/>
      <c r="B293" s="168"/>
      <c r="C293" s="192" t="s">
        <v>981</v>
      </c>
      <c r="D293" s="170" t="s">
        <v>982</v>
      </c>
      <c r="E293" s="171"/>
      <c r="F293" s="71" t="s">
        <v>338</v>
      </c>
      <c r="G293" s="71"/>
      <c r="H293" s="172"/>
      <c r="I293" s="172" t="s">
        <v>356</v>
      </c>
      <c r="J293" s="173">
        <v>13</v>
      </c>
      <c r="K293" s="150">
        <v>7</v>
      </c>
      <c r="L293"/>
    </row>
    <row r="294" spans="1:12" s="64" customFormat="1" ht="20.100000000000001" customHeight="1">
      <c r="A294" s="915"/>
      <c r="B294" s="183"/>
      <c r="C294" s="183"/>
      <c r="D294" s="184"/>
      <c r="E294" s="185"/>
      <c r="F294" s="186">
        <v>1</v>
      </c>
      <c r="G294" s="186"/>
      <c r="H294" s="186"/>
      <c r="I294" s="187"/>
      <c r="J294" s="188">
        <f>SUM(J293)</f>
        <v>13</v>
      </c>
      <c r="K294" s="188">
        <f>SUM(K293)</f>
        <v>7</v>
      </c>
      <c r="L294"/>
    </row>
    <row r="295" spans="1:12" s="64" customFormat="1" ht="20.100000000000001" customHeight="1">
      <c r="A295" s="915"/>
      <c r="B295" s="120">
        <v>164</v>
      </c>
      <c r="C295" s="144" t="s">
        <v>2677</v>
      </c>
      <c r="D295" s="122"/>
      <c r="E295" s="145"/>
      <c r="F295" s="125"/>
      <c r="G295" s="125"/>
      <c r="H295" s="125"/>
      <c r="I295" s="125"/>
      <c r="J295" s="125"/>
      <c r="K295" s="126"/>
      <c r="L295"/>
    </row>
    <row r="296" spans="1:12" s="64" customFormat="1" ht="20.100000000000001" customHeight="1">
      <c r="A296" s="915"/>
      <c r="B296" s="168"/>
      <c r="C296" s="192" t="s">
        <v>975</v>
      </c>
      <c r="D296" s="170" t="s">
        <v>983</v>
      </c>
      <c r="E296" s="171"/>
      <c r="F296" s="71" t="s">
        <v>338</v>
      </c>
      <c r="G296" s="71"/>
      <c r="H296" s="172"/>
      <c r="I296" s="172" t="s">
        <v>356</v>
      </c>
      <c r="J296" s="173">
        <v>31</v>
      </c>
      <c r="K296" s="150">
        <v>16</v>
      </c>
      <c r="L296"/>
    </row>
    <row r="297" spans="1:12" s="64" customFormat="1" ht="20.100000000000001" customHeight="1">
      <c r="A297" s="915"/>
      <c r="B297" s="168"/>
      <c r="C297" s="169" t="s">
        <v>972</v>
      </c>
      <c r="D297" s="170" t="s">
        <v>984</v>
      </c>
      <c r="E297" s="171"/>
      <c r="F297" s="172"/>
      <c r="G297" s="71" t="s">
        <v>338</v>
      </c>
      <c r="H297" s="172"/>
      <c r="I297" s="172" t="s">
        <v>349</v>
      </c>
      <c r="J297" s="173">
        <v>4.25</v>
      </c>
      <c r="K297" s="150">
        <f>SUM(J297*25/100)</f>
        <v>1.0625</v>
      </c>
      <c r="L297"/>
    </row>
    <row r="298" spans="1:12" s="64" customFormat="1" ht="20.100000000000001" customHeight="1">
      <c r="A298" s="915"/>
      <c r="B298" s="168"/>
      <c r="C298" s="169" t="s">
        <v>985</v>
      </c>
      <c r="D298" s="170" t="s">
        <v>984</v>
      </c>
      <c r="E298" s="171"/>
      <c r="F298" s="172"/>
      <c r="G298" s="71" t="s">
        <v>338</v>
      </c>
      <c r="H298" s="172"/>
      <c r="I298" s="172" t="s">
        <v>349</v>
      </c>
      <c r="J298" s="173">
        <v>6.75</v>
      </c>
      <c r="K298" s="150">
        <f>SUM(J298*25/100)</f>
        <v>1.6875</v>
      </c>
      <c r="L298"/>
    </row>
    <row r="299" spans="1:12" s="64" customFormat="1" ht="20.100000000000001" customHeight="1">
      <c r="A299" s="915"/>
      <c r="B299" s="168"/>
      <c r="C299" s="169" t="s">
        <v>986</v>
      </c>
      <c r="D299" s="170" t="s">
        <v>984</v>
      </c>
      <c r="E299" s="171"/>
      <c r="F299" s="172"/>
      <c r="G299" s="71" t="s">
        <v>338</v>
      </c>
      <c r="H299" s="172"/>
      <c r="I299" s="172" t="s">
        <v>349</v>
      </c>
      <c r="J299" s="173">
        <v>4.1500000000000004</v>
      </c>
      <c r="K299" s="150">
        <f>SUM(J299*25/100)</f>
        <v>1.0375000000000001</v>
      </c>
      <c r="L299"/>
    </row>
    <row r="300" spans="1:12" s="64" customFormat="1" ht="20.100000000000001" customHeight="1">
      <c r="A300" s="915"/>
      <c r="B300" s="168"/>
      <c r="C300" s="169" t="s">
        <v>985</v>
      </c>
      <c r="D300" s="170" t="s">
        <v>984</v>
      </c>
      <c r="E300" s="171"/>
      <c r="F300" s="172"/>
      <c r="G300" s="71" t="s">
        <v>338</v>
      </c>
      <c r="H300" s="172"/>
      <c r="I300" s="172" t="s">
        <v>349</v>
      </c>
      <c r="J300" s="173">
        <v>1</v>
      </c>
      <c r="K300" s="150">
        <f>SUM(J300*25/100)</f>
        <v>0.25</v>
      </c>
      <c r="L300"/>
    </row>
    <row r="301" spans="1:12" s="64" customFormat="1" ht="20.100000000000001" customHeight="1">
      <c r="A301" s="915"/>
      <c r="B301" s="168"/>
      <c r="C301" s="169" t="s">
        <v>986</v>
      </c>
      <c r="D301" s="170" t="s">
        <v>984</v>
      </c>
      <c r="E301" s="171"/>
      <c r="F301" s="71"/>
      <c r="G301" s="71" t="s">
        <v>338</v>
      </c>
      <c r="H301" s="172"/>
      <c r="I301" s="172" t="s">
        <v>349</v>
      </c>
      <c r="J301" s="173">
        <v>6.32</v>
      </c>
      <c r="K301" s="150">
        <f>SUM(J301*25/100)</f>
        <v>1.58</v>
      </c>
      <c r="L301"/>
    </row>
    <row r="302" spans="1:12" s="64" customFormat="1" ht="20.100000000000001" customHeight="1">
      <c r="A302" s="915"/>
      <c r="B302" s="183"/>
      <c r="C302" s="183"/>
      <c r="D302" s="184"/>
      <c r="E302" s="185"/>
      <c r="F302" s="186">
        <v>1</v>
      </c>
      <c r="G302" s="186">
        <v>5</v>
      </c>
      <c r="H302" s="186"/>
      <c r="I302" s="187"/>
      <c r="J302" s="188">
        <f>SUM(J296:J301)</f>
        <v>53.47</v>
      </c>
      <c r="K302" s="188">
        <f>SUM(K296:K301)</f>
        <v>21.6175</v>
      </c>
      <c r="L302"/>
    </row>
    <row r="303" spans="1:12" s="64" customFormat="1" ht="20.100000000000001" customHeight="1">
      <c r="A303" s="915"/>
      <c r="B303" s="120">
        <v>165</v>
      </c>
      <c r="C303" s="144" t="s">
        <v>2678</v>
      </c>
      <c r="D303" s="122"/>
      <c r="E303" s="145"/>
      <c r="F303" s="125"/>
      <c r="G303" s="125"/>
      <c r="H303" s="125"/>
      <c r="I303" s="125"/>
      <c r="J303" s="125"/>
      <c r="K303" s="126"/>
      <c r="L303"/>
    </row>
    <row r="304" spans="1:12" s="64" customFormat="1" ht="20.100000000000001" customHeight="1">
      <c r="A304" s="915"/>
      <c r="B304" s="168"/>
      <c r="C304" s="192" t="s">
        <v>980</v>
      </c>
      <c r="D304" s="170" t="s">
        <v>987</v>
      </c>
      <c r="E304" s="171"/>
      <c r="F304" s="71" t="s">
        <v>338</v>
      </c>
      <c r="G304" s="71"/>
      <c r="H304" s="172"/>
      <c r="I304" s="172" t="s">
        <v>356</v>
      </c>
      <c r="J304" s="173">
        <v>9</v>
      </c>
      <c r="K304" s="150">
        <v>5</v>
      </c>
      <c r="L304"/>
    </row>
    <row r="305" spans="1:15" s="64" customFormat="1" ht="20.100000000000001" customHeight="1">
      <c r="A305" s="915"/>
      <c r="B305" s="168"/>
      <c r="C305" s="169" t="s">
        <v>988</v>
      </c>
      <c r="D305" s="170" t="s">
        <v>989</v>
      </c>
      <c r="E305" s="171"/>
      <c r="F305" s="172"/>
      <c r="G305" s="71" t="s">
        <v>338</v>
      </c>
      <c r="H305" s="172"/>
      <c r="I305" s="172" t="s">
        <v>349</v>
      </c>
      <c r="J305" s="173">
        <v>4.8600000000000003</v>
      </c>
      <c r="K305" s="150">
        <f>SUM(J305*25/100)</f>
        <v>1.2150000000000001</v>
      </c>
      <c r="L305"/>
    </row>
    <row r="306" spans="1:15" s="64" customFormat="1" ht="20.100000000000001" customHeight="1">
      <c r="A306" s="915"/>
      <c r="B306" s="175"/>
      <c r="C306" s="176" t="s">
        <v>975</v>
      </c>
      <c r="D306" s="177" t="s">
        <v>989</v>
      </c>
      <c r="E306" s="178"/>
      <c r="F306" s="179"/>
      <c r="G306" s="180" t="s">
        <v>338</v>
      </c>
      <c r="H306" s="179"/>
      <c r="I306" s="179" t="s">
        <v>349</v>
      </c>
      <c r="J306" s="181">
        <v>2.74</v>
      </c>
      <c r="K306" s="182">
        <f>SUM(J306*25/100)</f>
        <v>0.68500000000000005</v>
      </c>
      <c r="L306"/>
    </row>
    <row r="307" spans="1:15" s="64" customFormat="1" ht="20.100000000000001" customHeight="1">
      <c r="A307" s="915"/>
      <c r="B307" s="183"/>
      <c r="C307" s="183"/>
      <c r="D307" s="184"/>
      <c r="E307" s="185"/>
      <c r="F307" s="186">
        <v>1</v>
      </c>
      <c r="G307" s="186">
        <v>2</v>
      </c>
      <c r="H307" s="186"/>
      <c r="I307" s="187"/>
      <c r="J307" s="188">
        <f>SUM(J304:J306)</f>
        <v>16.600000000000001</v>
      </c>
      <c r="K307" s="188">
        <f>SUM(K304:K306)</f>
        <v>6.9</v>
      </c>
      <c r="L307"/>
    </row>
    <row r="308" spans="1:15" s="63" customFormat="1" ht="20.100000000000001" customHeight="1" thickBot="1">
      <c r="A308" s="65"/>
      <c r="B308" s="66"/>
      <c r="C308" s="896" t="s">
        <v>273</v>
      </c>
      <c r="D308" s="897"/>
      <c r="E308" s="67"/>
      <c r="F308" s="68">
        <f>F307+F302+F294+F291+F284</f>
        <v>6</v>
      </c>
      <c r="G308" s="68">
        <f>G307+G302+G294+G291+G284</f>
        <v>16</v>
      </c>
      <c r="H308" s="68"/>
      <c r="I308" s="68"/>
      <c r="J308" s="69">
        <f>J307+J302+J294+J291+J284</f>
        <v>189.99</v>
      </c>
      <c r="K308" s="69">
        <f>K307+K302+K294+K291+K284</f>
        <v>78.247500000000002</v>
      </c>
      <c r="L308"/>
    </row>
    <row r="309" spans="1:15" s="64" customFormat="1" ht="20.100000000000001" customHeight="1" thickTop="1">
      <c r="A309" s="914" t="s">
        <v>990</v>
      </c>
      <c r="B309" s="162">
        <v>166</v>
      </c>
      <c r="C309" s="163" t="s">
        <v>2679</v>
      </c>
      <c r="D309" s="165"/>
      <c r="E309" s="165"/>
      <c r="F309" s="166"/>
      <c r="G309" s="166"/>
      <c r="H309" s="166"/>
      <c r="I309" s="166"/>
      <c r="J309" s="166"/>
      <c r="K309" s="167"/>
      <c r="L309"/>
    </row>
    <row r="310" spans="1:15" s="64" customFormat="1" ht="20.100000000000001" customHeight="1">
      <c r="A310" s="915"/>
      <c r="B310" s="168"/>
      <c r="C310" s="176" t="s">
        <v>991</v>
      </c>
      <c r="D310" s="64" t="s">
        <v>992</v>
      </c>
      <c r="F310" s="71" t="s">
        <v>338</v>
      </c>
      <c r="G310" s="71"/>
      <c r="H310" s="172"/>
      <c r="I310" s="179" t="s">
        <v>356</v>
      </c>
      <c r="J310" s="181">
        <v>36</v>
      </c>
      <c r="K310" s="182">
        <v>18</v>
      </c>
      <c r="L310"/>
    </row>
    <row r="311" spans="1:15" s="64" customFormat="1" ht="20.100000000000001" customHeight="1">
      <c r="A311" s="915"/>
      <c r="B311" s="183"/>
      <c r="C311" s="183"/>
      <c r="D311" s="184"/>
      <c r="E311" s="185"/>
      <c r="F311" s="186">
        <v>1</v>
      </c>
      <c r="G311" s="186"/>
      <c r="H311" s="186"/>
      <c r="I311" s="187"/>
      <c r="J311" s="188">
        <f>SUM(J310)</f>
        <v>36</v>
      </c>
      <c r="K311" s="188">
        <f>SUM(K310)</f>
        <v>18</v>
      </c>
      <c r="L311"/>
    </row>
    <row r="312" spans="1:15" s="64" customFormat="1" ht="20.100000000000001" customHeight="1">
      <c r="A312" s="915"/>
      <c r="B312" s="120">
        <v>167</v>
      </c>
      <c r="C312" s="144" t="s">
        <v>2680</v>
      </c>
      <c r="D312" s="122"/>
      <c r="E312" s="145"/>
      <c r="F312" s="125"/>
      <c r="G312" s="125"/>
      <c r="H312" s="125"/>
      <c r="I312" s="125"/>
      <c r="J312" s="125"/>
      <c r="K312" s="126"/>
      <c r="L312"/>
      <c r="M312" s="193"/>
      <c r="N312" s="193"/>
      <c r="O312" s="193"/>
    </row>
    <row r="313" spans="1:15" s="64" customFormat="1" ht="20.100000000000001" customHeight="1">
      <c r="A313" s="915"/>
      <c r="B313" s="168"/>
      <c r="C313" s="169" t="s">
        <v>472</v>
      </c>
      <c r="D313" s="170" t="s">
        <v>993</v>
      </c>
      <c r="E313" s="171"/>
      <c r="F313" s="71" t="s">
        <v>338</v>
      </c>
      <c r="G313" s="71"/>
      <c r="H313" s="172"/>
      <c r="I313" s="172" t="s">
        <v>356</v>
      </c>
      <c r="J313" s="173">
        <v>40</v>
      </c>
      <c r="K313" s="150">
        <v>20</v>
      </c>
      <c r="L313"/>
    </row>
    <row r="314" spans="1:15" s="64" customFormat="1" ht="20.100000000000001" customHeight="1">
      <c r="A314" s="915"/>
      <c r="B314" s="168"/>
      <c r="C314" s="169" t="s">
        <v>994</v>
      </c>
      <c r="D314" s="170" t="s">
        <v>995</v>
      </c>
      <c r="E314" s="171"/>
      <c r="F314" s="172"/>
      <c r="G314" s="71" t="s">
        <v>338</v>
      </c>
      <c r="H314" s="172"/>
      <c r="I314" s="172" t="s">
        <v>349</v>
      </c>
      <c r="J314" s="173">
        <v>4.95</v>
      </c>
      <c r="K314" s="150">
        <f>SUM(J314*25/100)</f>
        <v>1.2375</v>
      </c>
      <c r="L314"/>
    </row>
    <row r="315" spans="1:15" s="64" customFormat="1" ht="20.100000000000001" customHeight="1">
      <c r="A315" s="915"/>
      <c r="B315" s="168"/>
      <c r="C315" s="169" t="s">
        <v>996</v>
      </c>
      <c r="D315" s="170" t="s">
        <v>995</v>
      </c>
      <c r="E315" s="171"/>
      <c r="F315" s="71"/>
      <c r="G315" s="71" t="s">
        <v>338</v>
      </c>
      <c r="H315" s="172"/>
      <c r="I315" s="172" t="s">
        <v>349</v>
      </c>
      <c r="J315" s="173">
        <v>2.5099999999999998</v>
      </c>
      <c r="K315" s="150">
        <f>SUM(J315*25/100)</f>
        <v>0.62749999999999995</v>
      </c>
      <c r="L315"/>
    </row>
    <row r="316" spans="1:15" s="64" customFormat="1" ht="20.100000000000001" customHeight="1">
      <c r="A316" s="915"/>
      <c r="B316" s="168"/>
      <c r="C316" s="169" t="s">
        <v>997</v>
      </c>
      <c r="D316" s="170" t="s">
        <v>995</v>
      </c>
      <c r="E316" s="171"/>
      <c r="F316" s="172"/>
      <c r="G316" s="71" t="s">
        <v>338</v>
      </c>
      <c r="H316" s="172"/>
      <c r="I316" s="172" t="s">
        <v>349</v>
      </c>
      <c r="J316" s="173">
        <v>7.61</v>
      </c>
      <c r="K316" s="150">
        <f>SUM(J316*25/100)</f>
        <v>1.9025000000000001</v>
      </c>
      <c r="L316"/>
    </row>
    <row r="317" spans="1:15" s="64" customFormat="1" ht="20.100000000000001" customHeight="1">
      <c r="A317" s="915"/>
      <c r="B317" s="168"/>
      <c r="C317" s="169" t="s">
        <v>998</v>
      </c>
      <c r="D317" s="170" t="s">
        <v>995</v>
      </c>
      <c r="E317" s="171"/>
      <c r="F317" s="71"/>
      <c r="G317" s="71" t="s">
        <v>338</v>
      </c>
      <c r="H317" s="172"/>
      <c r="I317" s="172" t="s">
        <v>349</v>
      </c>
      <c r="J317" s="173">
        <v>3.24</v>
      </c>
      <c r="K317" s="150">
        <f>SUM(J317*25/100)</f>
        <v>0.81</v>
      </c>
      <c r="L317"/>
    </row>
    <row r="318" spans="1:15" s="64" customFormat="1" ht="20.100000000000001" customHeight="1">
      <c r="A318" s="915"/>
      <c r="B318" s="183"/>
      <c r="C318" s="183"/>
      <c r="D318" s="184"/>
      <c r="E318" s="185"/>
      <c r="F318" s="186">
        <v>1</v>
      </c>
      <c r="G318" s="186">
        <v>4</v>
      </c>
      <c r="H318" s="186"/>
      <c r="I318" s="187"/>
      <c r="J318" s="188">
        <f>SUM(J313:J317)</f>
        <v>58.31</v>
      </c>
      <c r="K318" s="188">
        <f>SUM(K313:K317)</f>
        <v>24.577500000000001</v>
      </c>
      <c r="L318"/>
    </row>
    <row r="319" spans="1:15" s="64" customFormat="1" ht="20.100000000000001" customHeight="1">
      <c r="A319" s="915"/>
      <c r="B319" s="120">
        <v>168</v>
      </c>
      <c r="C319" s="144" t="s">
        <v>2681</v>
      </c>
      <c r="D319" s="122"/>
      <c r="E319" s="145"/>
      <c r="F319" s="125"/>
      <c r="G319" s="125"/>
      <c r="H319" s="125"/>
      <c r="I319" s="125"/>
      <c r="J319" s="125"/>
      <c r="K319" s="126"/>
      <c r="L319"/>
    </row>
    <row r="320" spans="1:15" s="64" customFormat="1" ht="20.100000000000001" customHeight="1">
      <c r="A320" s="915"/>
      <c r="B320" s="168"/>
      <c r="C320" s="169" t="s">
        <v>472</v>
      </c>
      <c r="D320" s="170" t="s">
        <v>999</v>
      </c>
      <c r="E320" s="171"/>
      <c r="F320" s="71" t="s">
        <v>338</v>
      </c>
      <c r="G320" s="71"/>
      <c r="H320" s="172"/>
      <c r="I320" s="172" t="s">
        <v>356</v>
      </c>
      <c r="J320" s="173">
        <v>29</v>
      </c>
      <c r="K320" s="150">
        <v>15</v>
      </c>
      <c r="L320"/>
    </row>
    <row r="321" spans="1:12" s="64" customFormat="1" ht="20.100000000000001" customHeight="1">
      <c r="A321" s="915"/>
      <c r="B321" s="168"/>
      <c r="C321" s="169" t="s">
        <v>569</v>
      </c>
      <c r="D321" s="170" t="s">
        <v>1000</v>
      </c>
      <c r="E321" s="171"/>
      <c r="F321" s="172"/>
      <c r="G321" s="71" t="s">
        <v>338</v>
      </c>
      <c r="H321" s="172"/>
      <c r="I321" s="172" t="s">
        <v>349</v>
      </c>
      <c r="J321" s="173">
        <v>6.32</v>
      </c>
      <c r="K321" s="150">
        <f t="shared" ref="K321:K329" si="19">SUM(J321*25/100)</f>
        <v>1.58</v>
      </c>
      <c r="L321"/>
    </row>
    <row r="322" spans="1:12" s="64" customFormat="1" ht="20.100000000000001" customHeight="1">
      <c r="A322" s="915"/>
      <c r="B322" s="168"/>
      <c r="C322" s="169" t="s">
        <v>1001</v>
      </c>
      <c r="D322" s="170" t="s">
        <v>1000</v>
      </c>
      <c r="E322" s="171"/>
      <c r="F322" s="71"/>
      <c r="G322" s="71" t="s">
        <v>338</v>
      </c>
      <c r="H322" s="172"/>
      <c r="I322" s="172" t="s">
        <v>349</v>
      </c>
      <c r="J322" s="173">
        <v>3.21</v>
      </c>
      <c r="K322" s="150">
        <f t="shared" si="19"/>
        <v>0.80249999999999999</v>
      </c>
      <c r="L322"/>
    </row>
    <row r="323" spans="1:12" s="64" customFormat="1" ht="20.100000000000001" customHeight="1">
      <c r="A323" s="915"/>
      <c r="B323" s="168"/>
      <c r="C323" s="169" t="s">
        <v>1002</v>
      </c>
      <c r="D323" s="170" t="s">
        <v>1000</v>
      </c>
      <c r="E323" s="171"/>
      <c r="F323" s="172"/>
      <c r="G323" s="71" t="s">
        <v>338</v>
      </c>
      <c r="H323" s="172"/>
      <c r="I323" s="172" t="s">
        <v>349</v>
      </c>
      <c r="J323" s="173">
        <v>2.14</v>
      </c>
      <c r="K323" s="150">
        <f t="shared" si="19"/>
        <v>0.53500000000000003</v>
      </c>
      <c r="L323"/>
    </row>
    <row r="324" spans="1:12" s="64" customFormat="1" ht="20.100000000000001" customHeight="1">
      <c r="A324" s="915"/>
      <c r="B324" s="168"/>
      <c r="C324" s="169" t="s">
        <v>1003</v>
      </c>
      <c r="D324" s="170" t="s">
        <v>1000</v>
      </c>
      <c r="E324" s="171"/>
      <c r="F324" s="71"/>
      <c r="G324" s="71" t="s">
        <v>338</v>
      </c>
      <c r="H324" s="172"/>
      <c r="I324" s="172" t="s">
        <v>349</v>
      </c>
      <c r="J324" s="173">
        <v>2.25</v>
      </c>
      <c r="K324" s="150">
        <f t="shared" si="19"/>
        <v>0.5625</v>
      </c>
      <c r="L324"/>
    </row>
    <row r="325" spans="1:12" s="64" customFormat="1" ht="20.100000000000001" customHeight="1">
      <c r="A325" s="915"/>
      <c r="B325" s="168"/>
      <c r="C325" s="169" t="s">
        <v>1004</v>
      </c>
      <c r="D325" s="170" t="s">
        <v>1000</v>
      </c>
      <c r="E325" s="171"/>
      <c r="F325" s="71"/>
      <c r="G325" s="71" t="s">
        <v>338</v>
      </c>
      <c r="H325" s="172"/>
      <c r="I325" s="172" t="s">
        <v>349</v>
      </c>
      <c r="J325" s="173">
        <v>3.21</v>
      </c>
      <c r="K325" s="150">
        <f t="shared" si="19"/>
        <v>0.80249999999999999</v>
      </c>
      <c r="L325"/>
    </row>
    <row r="326" spans="1:12" s="64" customFormat="1" ht="20.100000000000001" customHeight="1">
      <c r="A326" s="915"/>
      <c r="B326" s="168"/>
      <c r="C326" s="169" t="s">
        <v>1005</v>
      </c>
      <c r="D326" s="170" t="s">
        <v>1000</v>
      </c>
      <c r="E326" s="171"/>
      <c r="F326" s="172"/>
      <c r="G326" s="71" t="s">
        <v>338</v>
      </c>
      <c r="H326" s="172"/>
      <c r="I326" s="172" t="s">
        <v>349</v>
      </c>
      <c r="J326" s="173">
        <v>3.36</v>
      </c>
      <c r="K326" s="150">
        <f t="shared" si="19"/>
        <v>0.84</v>
      </c>
      <c r="L326"/>
    </row>
    <row r="327" spans="1:12" s="64" customFormat="1" ht="20.100000000000001" customHeight="1">
      <c r="A327" s="915"/>
      <c r="B327" s="168"/>
      <c r="C327" s="169" t="s">
        <v>501</v>
      </c>
      <c r="D327" s="170" t="s">
        <v>1000</v>
      </c>
      <c r="E327" s="171"/>
      <c r="F327" s="71"/>
      <c r="G327" s="71" t="s">
        <v>338</v>
      </c>
      <c r="H327" s="172"/>
      <c r="I327" s="172" t="s">
        <v>349</v>
      </c>
      <c r="J327" s="173">
        <v>6.54</v>
      </c>
      <c r="K327" s="150">
        <f t="shared" si="19"/>
        <v>1.635</v>
      </c>
      <c r="L327"/>
    </row>
    <row r="328" spans="1:12" s="64" customFormat="1" ht="20.100000000000001" customHeight="1">
      <c r="A328" s="915"/>
      <c r="B328" s="168"/>
      <c r="C328" s="169" t="s">
        <v>1006</v>
      </c>
      <c r="D328" s="170" t="s">
        <v>1000</v>
      </c>
      <c r="E328" s="171"/>
      <c r="F328" s="172"/>
      <c r="G328" s="71" t="s">
        <v>338</v>
      </c>
      <c r="H328" s="172"/>
      <c r="I328" s="172" t="s">
        <v>349</v>
      </c>
      <c r="J328" s="173">
        <v>5.24</v>
      </c>
      <c r="K328" s="150">
        <f t="shared" si="19"/>
        <v>1.31</v>
      </c>
      <c r="L328"/>
    </row>
    <row r="329" spans="1:12" s="64" customFormat="1" ht="20.100000000000001" customHeight="1">
      <c r="A329" s="915"/>
      <c r="B329" s="168"/>
      <c r="C329" s="169" t="s">
        <v>1007</v>
      </c>
      <c r="D329" s="170" t="s">
        <v>1000</v>
      </c>
      <c r="E329" s="171"/>
      <c r="F329" s="71"/>
      <c r="G329" s="71" t="s">
        <v>338</v>
      </c>
      <c r="H329" s="172"/>
      <c r="I329" s="172" t="s">
        <v>349</v>
      </c>
      <c r="J329" s="173">
        <v>2.36</v>
      </c>
      <c r="K329" s="150">
        <f t="shared" si="19"/>
        <v>0.59</v>
      </c>
      <c r="L329"/>
    </row>
    <row r="330" spans="1:12" s="64" customFormat="1" ht="20.100000000000001" customHeight="1">
      <c r="A330" s="915"/>
      <c r="B330" s="183"/>
      <c r="C330" s="183"/>
      <c r="D330" s="184"/>
      <c r="E330" s="185"/>
      <c r="F330" s="186">
        <v>1</v>
      </c>
      <c r="G330" s="186">
        <v>9</v>
      </c>
      <c r="H330" s="186"/>
      <c r="I330" s="187"/>
      <c r="J330" s="188">
        <f>SUM(J320:J329)</f>
        <v>63.63</v>
      </c>
      <c r="K330" s="188">
        <f>SUM(K320:K329)</f>
        <v>23.657499999999995</v>
      </c>
      <c r="L330"/>
    </row>
    <row r="331" spans="1:12" s="64" customFormat="1" ht="20.100000000000001" customHeight="1">
      <c r="A331" s="915"/>
      <c r="B331" s="120">
        <v>169</v>
      </c>
      <c r="C331" s="144" t="s">
        <v>2682</v>
      </c>
      <c r="D331" s="122"/>
      <c r="E331" s="145"/>
      <c r="F331" s="125"/>
      <c r="G331" s="125"/>
      <c r="H331" s="125"/>
      <c r="I331" s="125"/>
      <c r="J331" s="125"/>
      <c r="K331" s="126"/>
      <c r="L331"/>
    </row>
    <row r="332" spans="1:12" s="64" customFormat="1" ht="20.100000000000001" customHeight="1">
      <c r="A332" s="915"/>
      <c r="B332" s="168"/>
      <c r="C332" s="169" t="s">
        <v>1008</v>
      </c>
      <c r="D332" s="170" t="s">
        <v>1009</v>
      </c>
      <c r="E332" s="171"/>
      <c r="F332" s="71" t="s">
        <v>338</v>
      </c>
      <c r="G332" s="71"/>
      <c r="H332" s="172"/>
      <c r="I332" s="172" t="s">
        <v>356</v>
      </c>
      <c r="J332" s="173">
        <v>46</v>
      </c>
      <c r="K332" s="150">
        <v>23</v>
      </c>
      <c r="L332"/>
    </row>
    <row r="333" spans="1:12" s="64" customFormat="1" ht="20.100000000000001" customHeight="1">
      <c r="A333" s="915"/>
      <c r="B333" s="168"/>
      <c r="C333" s="169" t="s">
        <v>1010</v>
      </c>
      <c r="D333" s="170" t="s">
        <v>1011</v>
      </c>
      <c r="E333" s="171"/>
      <c r="F333" s="172"/>
      <c r="G333" s="71" t="s">
        <v>338</v>
      </c>
      <c r="H333" s="172"/>
      <c r="I333" s="172" t="s">
        <v>349</v>
      </c>
      <c r="J333" s="173">
        <v>1.26</v>
      </c>
      <c r="K333" s="150">
        <f>SUM(J333*25/100)</f>
        <v>0.315</v>
      </c>
      <c r="L333"/>
    </row>
    <row r="334" spans="1:12" s="64" customFormat="1" ht="20.100000000000001" customHeight="1">
      <c r="A334" s="915"/>
      <c r="B334" s="168"/>
      <c r="C334" s="169" t="s">
        <v>1012</v>
      </c>
      <c r="D334" s="170" t="s">
        <v>1011</v>
      </c>
      <c r="E334" s="171"/>
      <c r="F334" s="71"/>
      <c r="G334" s="71" t="s">
        <v>338</v>
      </c>
      <c r="H334" s="172"/>
      <c r="I334" s="172" t="s">
        <v>349</v>
      </c>
      <c r="J334" s="173">
        <v>3.83</v>
      </c>
      <c r="K334" s="150">
        <f>SUM(J334*25/100)</f>
        <v>0.95750000000000002</v>
      </c>
      <c r="L334"/>
    </row>
    <row r="335" spans="1:12" s="64" customFormat="1" ht="20.100000000000001" customHeight="1">
      <c r="A335" s="915"/>
      <c r="B335" s="168"/>
      <c r="C335" s="169" t="s">
        <v>1013</v>
      </c>
      <c r="D335" s="170" t="s">
        <v>1011</v>
      </c>
      <c r="E335" s="171"/>
      <c r="F335" s="172"/>
      <c r="G335" s="71" t="s">
        <v>338</v>
      </c>
      <c r="H335" s="172"/>
      <c r="I335" s="172" t="s">
        <v>349</v>
      </c>
      <c r="J335" s="173">
        <v>2.04</v>
      </c>
      <c r="K335" s="150">
        <f>SUM(J335*25/100)</f>
        <v>0.51</v>
      </c>
      <c r="L335"/>
    </row>
    <row r="336" spans="1:12" s="64" customFormat="1" ht="20.100000000000001" customHeight="1">
      <c r="A336" s="915"/>
      <c r="B336" s="168"/>
      <c r="C336" s="169" t="s">
        <v>1002</v>
      </c>
      <c r="D336" s="170" t="s">
        <v>1011</v>
      </c>
      <c r="E336" s="171"/>
      <c r="F336" s="71"/>
      <c r="G336" s="71" t="s">
        <v>338</v>
      </c>
      <c r="H336" s="172"/>
      <c r="I336" s="172" t="s">
        <v>349</v>
      </c>
      <c r="J336" s="173">
        <v>1.21</v>
      </c>
      <c r="K336" s="150">
        <f>SUM(J336*25/100)</f>
        <v>0.30249999999999999</v>
      </c>
      <c r="L336"/>
    </row>
    <row r="337" spans="1:12" s="64" customFormat="1" ht="20.100000000000001" customHeight="1">
      <c r="A337" s="915"/>
      <c r="B337" s="183"/>
      <c r="C337" s="183"/>
      <c r="D337" s="184"/>
      <c r="E337" s="185"/>
      <c r="F337" s="186">
        <v>1</v>
      </c>
      <c r="G337" s="186">
        <v>4</v>
      </c>
      <c r="H337" s="186"/>
      <c r="I337" s="187"/>
      <c r="J337" s="188">
        <f>SUM(J332:J336)</f>
        <v>54.339999999999996</v>
      </c>
      <c r="K337" s="188">
        <f>SUM(K332:K336)</f>
        <v>25.085000000000001</v>
      </c>
      <c r="L337"/>
    </row>
    <row r="338" spans="1:12" s="64" customFormat="1" ht="20.100000000000001" customHeight="1">
      <c r="A338" s="915"/>
      <c r="B338" s="120">
        <v>170</v>
      </c>
      <c r="C338" s="144" t="s">
        <v>2683</v>
      </c>
      <c r="D338" s="122"/>
      <c r="E338" s="145"/>
      <c r="F338" s="125"/>
      <c r="G338" s="125"/>
      <c r="H338" s="125"/>
      <c r="I338" s="125"/>
      <c r="J338" s="125"/>
      <c r="K338" s="126"/>
      <c r="L338"/>
    </row>
    <row r="339" spans="1:12" s="64" customFormat="1" ht="20.100000000000001" customHeight="1">
      <c r="A339" s="915"/>
      <c r="B339" s="168"/>
      <c r="C339" s="169" t="s">
        <v>1014</v>
      </c>
      <c r="D339" s="170" t="s">
        <v>1015</v>
      </c>
      <c r="E339" s="171"/>
      <c r="F339" s="71" t="s">
        <v>338</v>
      </c>
      <c r="G339" s="71"/>
      <c r="H339" s="172"/>
      <c r="I339" s="172" t="s">
        <v>356</v>
      </c>
      <c r="J339" s="173">
        <v>60</v>
      </c>
      <c r="K339" s="150">
        <v>30</v>
      </c>
      <c r="L339"/>
    </row>
    <row r="340" spans="1:12" s="64" customFormat="1" ht="20.100000000000001" customHeight="1">
      <c r="A340" s="915"/>
      <c r="B340" s="168"/>
      <c r="C340" s="169" t="s">
        <v>1016</v>
      </c>
      <c r="D340" s="170" t="s">
        <v>1017</v>
      </c>
      <c r="E340" s="171"/>
      <c r="F340" s="172"/>
      <c r="G340" s="71" t="s">
        <v>338</v>
      </c>
      <c r="H340" s="172"/>
      <c r="I340" s="172" t="s">
        <v>349</v>
      </c>
      <c r="J340" s="173">
        <v>3.26</v>
      </c>
      <c r="K340" s="150">
        <f>SUM(J340*25/100)</f>
        <v>0.81499999999999995</v>
      </c>
      <c r="L340"/>
    </row>
    <row r="341" spans="1:12" s="64" customFormat="1" ht="20.100000000000001" customHeight="1">
      <c r="A341" s="915"/>
      <c r="B341" s="168"/>
      <c r="C341" s="169" t="s">
        <v>1018</v>
      </c>
      <c r="D341" s="170" t="s">
        <v>1017</v>
      </c>
      <c r="E341" s="171"/>
      <c r="F341" s="71"/>
      <c r="G341" s="71" t="s">
        <v>338</v>
      </c>
      <c r="H341" s="172"/>
      <c r="I341" s="172" t="s">
        <v>349</v>
      </c>
      <c r="J341" s="173">
        <v>9.64</v>
      </c>
      <c r="K341" s="150">
        <f>SUM(J341*25/100)</f>
        <v>2.41</v>
      </c>
      <c r="L341"/>
    </row>
    <row r="342" spans="1:12" s="64" customFormat="1" ht="20.100000000000001" customHeight="1">
      <c r="A342" s="915"/>
      <c r="B342" s="168"/>
      <c r="C342" s="169" t="s">
        <v>1019</v>
      </c>
      <c r="D342" s="170" t="s">
        <v>1017</v>
      </c>
      <c r="E342" s="171"/>
      <c r="F342" s="172"/>
      <c r="G342" s="71" t="s">
        <v>338</v>
      </c>
      <c r="H342" s="172"/>
      <c r="I342" s="172" t="s">
        <v>349</v>
      </c>
      <c r="J342" s="173">
        <v>5.25</v>
      </c>
      <c r="K342" s="150">
        <f>SUM(J342*25/100)</f>
        <v>1.3125</v>
      </c>
      <c r="L342"/>
    </row>
    <row r="343" spans="1:12" s="64" customFormat="1" ht="20.100000000000001" customHeight="1">
      <c r="A343" s="915"/>
      <c r="B343" s="168"/>
      <c r="C343" s="169" t="s">
        <v>1020</v>
      </c>
      <c r="D343" s="170" t="s">
        <v>1017</v>
      </c>
      <c r="E343" s="171"/>
      <c r="F343" s="71"/>
      <c r="G343" s="71" t="s">
        <v>338</v>
      </c>
      <c r="H343" s="172"/>
      <c r="I343" s="172" t="s">
        <v>349</v>
      </c>
      <c r="J343" s="173">
        <v>3.24</v>
      </c>
      <c r="K343" s="150">
        <f>SUM(J343*25/100)</f>
        <v>0.81</v>
      </c>
      <c r="L343"/>
    </row>
    <row r="344" spans="1:12" s="64" customFormat="1" ht="20.100000000000001" customHeight="1">
      <c r="A344" s="915"/>
      <c r="B344" s="175"/>
      <c r="C344" s="176" t="s">
        <v>1021</v>
      </c>
      <c r="D344" s="177" t="s">
        <v>1017</v>
      </c>
      <c r="E344" s="178"/>
      <c r="F344" s="180"/>
      <c r="G344" s="180" t="s">
        <v>338</v>
      </c>
      <c r="H344" s="179"/>
      <c r="I344" s="179" t="s">
        <v>349</v>
      </c>
      <c r="J344" s="181">
        <v>5.49</v>
      </c>
      <c r="K344" s="182">
        <f>SUM(J344*25/100)</f>
        <v>1.3725000000000001</v>
      </c>
      <c r="L344"/>
    </row>
    <row r="345" spans="1:12" s="64" customFormat="1" ht="20.100000000000001" customHeight="1">
      <c r="A345" s="915"/>
      <c r="B345" s="183"/>
      <c r="C345" s="183"/>
      <c r="D345" s="184"/>
      <c r="E345" s="185"/>
      <c r="F345" s="186">
        <v>1</v>
      </c>
      <c r="G345" s="186">
        <v>5</v>
      </c>
      <c r="H345" s="186"/>
      <c r="I345" s="187"/>
      <c r="J345" s="188">
        <f>SUM(J339:J344)</f>
        <v>86.88</v>
      </c>
      <c r="K345" s="188">
        <f>SUM(K339:K344)</f>
        <v>36.720000000000006</v>
      </c>
      <c r="L345"/>
    </row>
    <row r="346" spans="1:12" s="63" customFormat="1" ht="20.100000000000001" customHeight="1" thickBot="1">
      <c r="A346" s="65"/>
      <c r="B346" s="66"/>
      <c r="C346" s="894" t="s">
        <v>273</v>
      </c>
      <c r="D346" s="895"/>
      <c r="E346" s="67"/>
      <c r="F346" s="68">
        <f>F345+F337+F330+F318+F311</f>
        <v>5</v>
      </c>
      <c r="G346" s="68">
        <f>G345+G337+G330+G318+G311</f>
        <v>22</v>
      </c>
      <c r="H346" s="68"/>
      <c r="I346" s="68"/>
      <c r="J346" s="69">
        <f>J345+J337+J330+J318+J311</f>
        <v>299.15999999999997</v>
      </c>
      <c r="K346" s="69">
        <f>K345+K337+K330+K318+K311</f>
        <v>128.04000000000002</v>
      </c>
      <c r="L346"/>
    </row>
    <row r="347" spans="1:12" s="64" customFormat="1" ht="20.100000000000001" customHeight="1">
      <c r="A347" s="915" t="s">
        <v>1022</v>
      </c>
      <c r="B347" s="154">
        <v>171</v>
      </c>
      <c r="C347" s="155" t="s">
        <v>2684</v>
      </c>
      <c r="D347" s="156"/>
      <c r="E347" s="157"/>
      <c r="F347" s="158"/>
      <c r="G347" s="158"/>
      <c r="H347" s="158"/>
      <c r="I347" s="158"/>
      <c r="J347" s="158"/>
      <c r="K347" s="159"/>
      <c r="L347"/>
    </row>
    <row r="348" spans="1:12" s="64" customFormat="1" ht="20.100000000000001" customHeight="1">
      <c r="A348" s="915"/>
      <c r="B348" s="168"/>
      <c r="C348" s="169" t="s">
        <v>876</v>
      </c>
      <c r="D348" s="170" t="s">
        <v>1023</v>
      </c>
      <c r="E348" s="171"/>
      <c r="F348" s="71" t="s">
        <v>338</v>
      </c>
      <c r="G348" s="71"/>
      <c r="H348" s="172"/>
      <c r="I348" s="172" t="s">
        <v>445</v>
      </c>
      <c r="J348" s="173">
        <v>100</v>
      </c>
      <c r="K348" s="150">
        <v>75</v>
      </c>
      <c r="L348"/>
    </row>
    <row r="349" spans="1:12" s="64" customFormat="1" ht="20.100000000000001" customHeight="1">
      <c r="A349" s="915"/>
      <c r="B349" s="168"/>
      <c r="C349" s="169" t="s">
        <v>1024</v>
      </c>
      <c r="D349" s="170" t="s">
        <v>1025</v>
      </c>
      <c r="E349" s="171"/>
      <c r="F349" s="71"/>
      <c r="G349" s="71" t="s">
        <v>338</v>
      </c>
      <c r="H349" s="172"/>
      <c r="I349" s="172" t="s">
        <v>349</v>
      </c>
      <c r="J349" s="173">
        <v>4.3600000000000003</v>
      </c>
      <c r="K349" s="150">
        <f>SUM(J349*25/100)</f>
        <v>1.0900000000000001</v>
      </c>
      <c r="L349"/>
    </row>
    <row r="350" spans="1:12" s="64" customFormat="1" ht="20.100000000000001" customHeight="1">
      <c r="A350" s="915"/>
      <c r="B350" s="168"/>
      <c r="C350" s="169" t="s">
        <v>1026</v>
      </c>
      <c r="D350" s="170" t="s">
        <v>1025</v>
      </c>
      <c r="E350" s="171"/>
      <c r="F350" s="172"/>
      <c r="G350" s="71" t="s">
        <v>338</v>
      </c>
      <c r="H350" s="172"/>
      <c r="I350" s="172" t="s">
        <v>349</v>
      </c>
      <c r="J350" s="173">
        <v>4.8899999999999997</v>
      </c>
      <c r="K350" s="150">
        <f>SUM(J350*25/100)</f>
        <v>1.2224999999999999</v>
      </c>
      <c r="L350"/>
    </row>
    <row r="351" spans="1:12" s="64" customFormat="1" ht="20.100000000000001" customHeight="1">
      <c r="A351" s="915"/>
      <c r="B351" s="183"/>
      <c r="C351" s="183"/>
      <c r="D351" s="184"/>
      <c r="E351" s="185"/>
      <c r="F351" s="186">
        <v>1</v>
      </c>
      <c r="G351" s="186">
        <v>2</v>
      </c>
      <c r="H351" s="186"/>
      <c r="I351" s="187"/>
      <c r="J351" s="188">
        <f>SUM(J348:J350)</f>
        <v>109.25</v>
      </c>
      <c r="K351" s="188">
        <f>SUM(K348:K350)</f>
        <v>77.3125</v>
      </c>
      <c r="L351"/>
    </row>
    <row r="352" spans="1:12" s="64" customFormat="1" ht="20.100000000000001" customHeight="1">
      <c r="A352" s="915"/>
      <c r="B352" s="120">
        <v>172</v>
      </c>
      <c r="C352" s="144" t="s">
        <v>2685</v>
      </c>
      <c r="D352" s="122"/>
      <c r="E352" s="125"/>
      <c r="F352" s="125"/>
      <c r="G352" s="125"/>
      <c r="H352" s="125"/>
      <c r="I352" s="145"/>
      <c r="J352" s="145"/>
      <c r="K352" s="126"/>
      <c r="L352"/>
    </row>
    <row r="353" spans="1:12" s="64" customFormat="1" ht="20.100000000000001" customHeight="1">
      <c r="A353" s="915"/>
      <c r="B353" s="168"/>
      <c r="C353" s="169" t="s">
        <v>876</v>
      </c>
      <c r="D353" s="170" t="s">
        <v>1027</v>
      </c>
      <c r="E353" s="171"/>
      <c r="F353" s="71" t="s">
        <v>338</v>
      </c>
      <c r="G353" s="71"/>
      <c r="H353" s="172"/>
      <c r="I353" s="172" t="s">
        <v>356</v>
      </c>
      <c r="J353" s="173">
        <v>46</v>
      </c>
      <c r="K353" s="150">
        <f>SUM(J353/2)</f>
        <v>23</v>
      </c>
      <c r="L353"/>
    </row>
    <row r="354" spans="1:12" s="64" customFormat="1" ht="20.100000000000001" customHeight="1">
      <c r="A354" s="915"/>
      <c r="B354" s="168"/>
      <c r="C354" s="169" t="s">
        <v>1028</v>
      </c>
      <c r="D354" s="170" t="s">
        <v>1027</v>
      </c>
      <c r="E354" s="171"/>
      <c r="F354" s="71" t="s">
        <v>338</v>
      </c>
      <c r="G354" s="71"/>
      <c r="H354" s="172"/>
      <c r="I354" s="172" t="s">
        <v>356</v>
      </c>
      <c r="J354" s="173">
        <v>42</v>
      </c>
      <c r="K354" s="150">
        <f>SUM(J354/2)</f>
        <v>21</v>
      </c>
      <c r="L354"/>
    </row>
    <row r="355" spans="1:12" s="64" customFormat="1" ht="20.100000000000001" customHeight="1">
      <c r="A355" s="915"/>
      <c r="B355" s="168"/>
      <c r="C355" s="169" t="s">
        <v>1029</v>
      </c>
      <c r="D355" s="170" t="s">
        <v>1030</v>
      </c>
      <c r="E355" s="171"/>
      <c r="F355" s="172"/>
      <c r="G355" s="71" t="s">
        <v>338</v>
      </c>
      <c r="H355" s="172"/>
      <c r="I355" s="172" t="s">
        <v>356</v>
      </c>
      <c r="J355" s="173">
        <v>78</v>
      </c>
      <c r="K355" s="150">
        <f>SUM(J355/2)</f>
        <v>39</v>
      </c>
      <c r="L355"/>
    </row>
    <row r="356" spans="1:12" s="64" customFormat="1" ht="20.100000000000001" customHeight="1">
      <c r="A356" s="915"/>
      <c r="B356" s="168"/>
      <c r="C356" s="169" t="s">
        <v>1031</v>
      </c>
      <c r="D356" s="170" t="s">
        <v>1030</v>
      </c>
      <c r="E356" s="171"/>
      <c r="F356" s="172"/>
      <c r="G356" s="71" t="s">
        <v>338</v>
      </c>
      <c r="H356" s="172"/>
      <c r="I356" s="172" t="s">
        <v>349</v>
      </c>
      <c r="J356" s="173">
        <v>4.82</v>
      </c>
      <c r="K356" s="150">
        <f t="shared" ref="K356:K361" si="20">SUM(J356*25/100)</f>
        <v>1.2050000000000001</v>
      </c>
      <c r="L356"/>
    </row>
    <row r="357" spans="1:12" s="64" customFormat="1" ht="20.100000000000001" customHeight="1">
      <c r="A357" s="915"/>
      <c r="B357" s="168"/>
      <c r="C357" s="169" t="s">
        <v>1032</v>
      </c>
      <c r="D357" s="170" t="s">
        <v>1030</v>
      </c>
      <c r="E357" s="171"/>
      <c r="F357" s="71"/>
      <c r="G357" s="71" t="s">
        <v>338</v>
      </c>
      <c r="H357" s="172"/>
      <c r="I357" s="172" t="s">
        <v>349</v>
      </c>
      <c r="J357" s="173">
        <v>6.54</v>
      </c>
      <c r="K357" s="150">
        <f t="shared" si="20"/>
        <v>1.635</v>
      </c>
      <c r="L357"/>
    </row>
    <row r="358" spans="1:12" s="64" customFormat="1" ht="20.100000000000001" customHeight="1">
      <c r="A358" s="915"/>
      <c r="B358" s="168"/>
      <c r="C358" s="169" t="s">
        <v>1033</v>
      </c>
      <c r="D358" s="170" t="s">
        <v>1030</v>
      </c>
      <c r="E358" s="171"/>
      <c r="F358" s="172"/>
      <c r="G358" s="71" t="s">
        <v>338</v>
      </c>
      <c r="H358" s="172"/>
      <c r="I358" s="172" t="s">
        <v>349</v>
      </c>
      <c r="J358" s="173">
        <v>3.3</v>
      </c>
      <c r="K358" s="150">
        <f t="shared" si="20"/>
        <v>0.82499999999999996</v>
      </c>
      <c r="L358"/>
    </row>
    <row r="359" spans="1:12" s="64" customFormat="1" ht="20.100000000000001" customHeight="1">
      <c r="A359" s="915"/>
      <c r="B359" s="168"/>
      <c r="C359" s="169" t="s">
        <v>569</v>
      </c>
      <c r="D359" s="170" t="s">
        <v>1030</v>
      </c>
      <c r="E359" s="171"/>
      <c r="F359" s="172"/>
      <c r="G359" s="71" t="s">
        <v>338</v>
      </c>
      <c r="H359" s="172"/>
      <c r="I359" s="172" t="s">
        <v>349</v>
      </c>
      <c r="J359" s="173">
        <v>5.34</v>
      </c>
      <c r="K359" s="150">
        <f t="shared" si="20"/>
        <v>1.335</v>
      </c>
      <c r="L359"/>
    </row>
    <row r="360" spans="1:12" s="64" customFormat="1" ht="20.100000000000001" customHeight="1">
      <c r="A360" s="915"/>
      <c r="B360" s="168"/>
      <c r="C360" s="169" t="s">
        <v>1034</v>
      </c>
      <c r="D360" s="170" t="s">
        <v>1030</v>
      </c>
      <c r="E360" s="171"/>
      <c r="F360" s="71"/>
      <c r="G360" s="71" t="s">
        <v>338</v>
      </c>
      <c r="H360" s="172"/>
      <c r="I360" s="172" t="s">
        <v>349</v>
      </c>
      <c r="J360" s="173">
        <v>4.8600000000000003</v>
      </c>
      <c r="K360" s="150">
        <f t="shared" si="20"/>
        <v>1.2150000000000001</v>
      </c>
      <c r="L360"/>
    </row>
    <row r="361" spans="1:12" s="64" customFormat="1" ht="20.100000000000001" customHeight="1">
      <c r="A361" s="915"/>
      <c r="B361" s="168"/>
      <c r="C361" s="169" t="s">
        <v>1035</v>
      </c>
      <c r="D361" s="170" t="s">
        <v>1030</v>
      </c>
      <c r="E361" s="171"/>
      <c r="F361" s="172"/>
      <c r="G361" s="71" t="s">
        <v>338</v>
      </c>
      <c r="H361" s="172"/>
      <c r="I361" s="172" t="s">
        <v>349</v>
      </c>
      <c r="J361" s="173">
        <v>2.74</v>
      </c>
      <c r="K361" s="150">
        <f t="shared" si="20"/>
        <v>0.68500000000000005</v>
      </c>
      <c r="L361"/>
    </row>
    <row r="362" spans="1:12" s="64" customFormat="1" ht="20.100000000000001" customHeight="1">
      <c r="A362" s="915"/>
      <c r="B362" s="183"/>
      <c r="C362" s="183"/>
      <c r="D362" s="184"/>
      <c r="E362" s="185"/>
      <c r="F362" s="186">
        <v>2</v>
      </c>
      <c r="G362" s="186">
        <v>7</v>
      </c>
      <c r="H362" s="186"/>
      <c r="I362" s="187"/>
      <c r="J362" s="188">
        <f>SUM(J353:J361)</f>
        <v>193.60000000000002</v>
      </c>
      <c r="K362" s="188">
        <f>SUM(K353:K361)</f>
        <v>89.9</v>
      </c>
      <c r="L362"/>
    </row>
    <row r="363" spans="1:12" s="64" customFormat="1" ht="20.100000000000001" customHeight="1">
      <c r="A363" s="915"/>
      <c r="B363" s="120">
        <v>173</v>
      </c>
      <c r="C363" s="144" t="s">
        <v>2686</v>
      </c>
      <c r="D363" s="122"/>
      <c r="E363" s="125"/>
      <c r="F363" s="125"/>
      <c r="G363" s="125"/>
      <c r="H363" s="125"/>
      <c r="I363" s="145"/>
      <c r="J363" s="145"/>
      <c r="K363" s="126"/>
      <c r="L363"/>
    </row>
    <row r="364" spans="1:12" s="64" customFormat="1" ht="20.100000000000001" customHeight="1">
      <c r="A364" s="915"/>
      <c r="B364" s="168"/>
      <c r="C364" s="169" t="s">
        <v>1036</v>
      </c>
      <c r="D364" s="170" t="s">
        <v>1037</v>
      </c>
      <c r="E364" s="171"/>
      <c r="F364" s="71" t="s">
        <v>338</v>
      </c>
      <c r="G364" s="71"/>
      <c r="H364" s="172"/>
      <c r="I364" s="172" t="s">
        <v>356</v>
      </c>
      <c r="J364" s="173">
        <v>11</v>
      </c>
      <c r="K364" s="150">
        <v>5</v>
      </c>
      <c r="L364"/>
    </row>
    <row r="365" spans="1:12" s="64" customFormat="1" ht="20.100000000000001" customHeight="1">
      <c r="A365" s="915"/>
      <c r="B365" s="168"/>
      <c r="C365" s="169" t="s">
        <v>876</v>
      </c>
      <c r="D365" s="170" t="s">
        <v>1037</v>
      </c>
      <c r="E365" s="171"/>
      <c r="F365" s="71" t="s">
        <v>338</v>
      </c>
      <c r="G365" s="71"/>
      <c r="H365" s="172"/>
      <c r="I365" s="172" t="s">
        <v>356</v>
      </c>
      <c r="J365" s="173">
        <v>20</v>
      </c>
      <c r="K365" s="150">
        <f>SUM(J365/2)</f>
        <v>10</v>
      </c>
      <c r="L365"/>
    </row>
    <row r="366" spans="1:12" s="64" customFormat="1" ht="20.100000000000001" customHeight="1">
      <c r="A366" s="915"/>
      <c r="B366" s="168"/>
      <c r="C366" s="169" t="s">
        <v>1038</v>
      </c>
      <c r="D366" s="170" t="s">
        <v>1039</v>
      </c>
      <c r="E366" s="171"/>
      <c r="F366" s="172"/>
      <c r="G366" s="71" t="s">
        <v>338</v>
      </c>
      <c r="H366" s="172"/>
      <c r="I366" s="172" t="s">
        <v>349</v>
      </c>
      <c r="J366" s="173">
        <v>6.32</v>
      </c>
      <c r="K366" s="150">
        <f t="shared" ref="K366:K377" si="21">SUM(J366*25/100)</f>
        <v>1.58</v>
      </c>
      <c r="L366"/>
    </row>
    <row r="367" spans="1:12" s="64" customFormat="1" ht="20.100000000000001" customHeight="1">
      <c r="A367" s="915"/>
      <c r="B367" s="168"/>
      <c r="C367" s="169" t="s">
        <v>854</v>
      </c>
      <c r="D367" s="170" t="s">
        <v>1039</v>
      </c>
      <c r="E367" s="171"/>
      <c r="F367" s="172"/>
      <c r="G367" s="71" t="s">
        <v>338</v>
      </c>
      <c r="H367" s="172"/>
      <c r="I367" s="172" t="s">
        <v>349</v>
      </c>
      <c r="J367" s="173">
        <v>2.87</v>
      </c>
      <c r="K367" s="150">
        <f t="shared" si="21"/>
        <v>0.71750000000000003</v>
      </c>
      <c r="L367"/>
    </row>
    <row r="368" spans="1:12" s="64" customFormat="1" ht="20.100000000000001" customHeight="1">
      <c r="A368" s="915"/>
      <c r="B368" s="168"/>
      <c r="C368" s="169" t="s">
        <v>1040</v>
      </c>
      <c r="D368" s="170" t="s">
        <v>1039</v>
      </c>
      <c r="E368" s="171"/>
      <c r="F368" s="71"/>
      <c r="G368" s="71" t="s">
        <v>338</v>
      </c>
      <c r="H368" s="172"/>
      <c r="I368" s="172" t="s">
        <v>349</v>
      </c>
      <c r="J368" s="173">
        <v>3.49</v>
      </c>
      <c r="K368" s="150">
        <f t="shared" si="21"/>
        <v>0.87250000000000005</v>
      </c>
      <c r="L368"/>
    </row>
    <row r="369" spans="1:12" s="64" customFormat="1" ht="20.100000000000001" customHeight="1">
      <c r="A369" s="915"/>
      <c r="B369" s="168"/>
      <c r="C369" s="169" t="s">
        <v>1020</v>
      </c>
      <c r="D369" s="170" t="s">
        <v>1039</v>
      </c>
      <c r="E369" s="171"/>
      <c r="F369" s="172"/>
      <c r="G369" s="71" t="s">
        <v>338</v>
      </c>
      <c r="H369" s="172"/>
      <c r="I369" s="172" t="s">
        <v>349</v>
      </c>
      <c r="J369" s="173">
        <v>4.58</v>
      </c>
      <c r="K369" s="150">
        <f t="shared" si="21"/>
        <v>1.145</v>
      </c>
      <c r="L369"/>
    </row>
    <row r="370" spans="1:12" s="64" customFormat="1" ht="20.100000000000001" customHeight="1">
      <c r="A370" s="915"/>
      <c r="B370" s="168"/>
      <c r="C370" s="169" t="s">
        <v>855</v>
      </c>
      <c r="D370" s="170" t="s">
        <v>1039</v>
      </c>
      <c r="E370" s="171"/>
      <c r="F370" s="172"/>
      <c r="G370" s="71" t="s">
        <v>338</v>
      </c>
      <c r="H370" s="172"/>
      <c r="I370" s="172" t="s">
        <v>349</v>
      </c>
      <c r="J370" s="173">
        <v>3.49</v>
      </c>
      <c r="K370" s="150">
        <f t="shared" si="21"/>
        <v>0.87250000000000005</v>
      </c>
      <c r="L370"/>
    </row>
    <row r="371" spans="1:12" s="64" customFormat="1" ht="20.100000000000001" customHeight="1">
      <c r="A371" s="915"/>
      <c r="B371" s="168"/>
      <c r="C371" s="169" t="s">
        <v>1041</v>
      </c>
      <c r="D371" s="170" t="s">
        <v>1039</v>
      </c>
      <c r="E371" s="171"/>
      <c r="F371" s="71"/>
      <c r="G371" s="71" t="s">
        <v>338</v>
      </c>
      <c r="H371" s="172"/>
      <c r="I371" s="172" t="s">
        <v>349</v>
      </c>
      <c r="J371" s="173">
        <v>1</v>
      </c>
      <c r="K371" s="150">
        <f t="shared" si="21"/>
        <v>0.25</v>
      </c>
      <c r="L371"/>
    </row>
    <row r="372" spans="1:12" s="64" customFormat="1" ht="20.100000000000001" customHeight="1">
      <c r="A372" s="915"/>
      <c r="B372" s="168"/>
      <c r="C372" s="169" t="s">
        <v>852</v>
      </c>
      <c r="D372" s="170" t="s">
        <v>1039</v>
      </c>
      <c r="E372" s="171"/>
      <c r="F372" s="172"/>
      <c r="G372" s="71" t="s">
        <v>338</v>
      </c>
      <c r="H372" s="172"/>
      <c r="I372" s="172" t="s">
        <v>349</v>
      </c>
      <c r="J372" s="173">
        <v>4.25</v>
      </c>
      <c r="K372" s="150">
        <f t="shared" si="21"/>
        <v>1.0625</v>
      </c>
      <c r="L372"/>
    </row>
    <row r="373" spans="1:12" s="64" customFormat="1" ht="20.100000000000001" customHeight="1">
      <c r="A373" s="915"/>
      <c r="B373" s="168"/>
      <c r="C373" s="169" t="s">
        <v>907</v>
      </c>
      <c r="D373" s="170" t="s">
        <v>1039</v>
      </c>
      <c r="E373" s="171"/>
      <c r="F373" s="172"/>
      <c r="G373" s="71" t="s">
        <v>338</v>
      </c>
      <c r="H373" s="172"/>
      <c r="I373" s="172" t="s">
        <v>349</v>
      </c>
      <c r="J373" s="173">
        <v>6.75</v>
      </c>
      <c r="K373" s="150">
        <f t="shared" si="21"/>
        <v>1.6875</v>
      </c>
      <c r="L373"/>
    </row>
    <row r="374" spans="1:12" s="64" customFormat="1" ht="20.100000000000001" customHeight="1">
      <c r="A374" s="915"/>
      <c r="B374" s="168"/>
      <c r="C374" s="169" t="s">
        <v>569</v>
      </c>
      <c r="D374" s="170" t="s">
        <v>1039</v>
      </c>
      <c r="E374" s="171"/>
      <c r="F374" s="71"/>
      <c r="G374" s="71" t="s">
        <v>338</v>
      </c>
      <c r="H374" s="172"/>
      <c r="I374" s="172" t="s">
        <v>349</v>
      </c>
      <c r="J374" s="173">
        <v>4.1500000000000004</v>
      </c>
      <c r="K374" s="150">
        <f t="shared" si="21"/>
        <v>1.0375000000000001</v>
      </c>
      <c r="L374"/>
    </row>
    <row r="375" spans="1:12" s="64" customFormat="1" ht="20.100000000000001" customHeight="1">
      <c r="A375" s="915"/>
      <c r="B375" s="168"/>
      <c r="C375" s="169" t="s">
        <v>503</v>
      </c>
      <c r="D375" s="170" t="s">
        <v>1039</v>
      </c>
      <c r="E375" s="171"/>
      <c r="F375" s="172"/>
      <c r="G375" s="71" t="s">
        <v>338</v>
      </c>
      <c r="H375" s="172"/>
      <c r="I375" s="172" t="s">
        <v>349</v>
      </c>
      <c r="J375" s="173">
        <v>4.05</v>
      </c>
      <c r="K375" s="150">
        <f t="shared" si="21"/>
        <v>1.0125</v>
      </c>
      <c r="L375"/>
    </row>
    <row r="376" spans="1:12" s="64" customFormat="1" ht="20.100000000000001" customHeight="1">
      <c r="A376" s="915"/>
      <c r="B376" s="168"/>
      <c r="C376" s="169" t="s">
        <v>1042</v>
      </c>
      <c r="D376" s="170" t="s">
        <v>1039</v>
      </c>
      <c r="E376" s="171"/>
      <c r="F376" s="172"/>
      <c r="G376" s="71" t="s">
        <v>338</v>
      </c>
      <c r="H376" s="172"/>
      <c r="I376" s="172" t="s">
        <v>349</v>
      </c>
      <c r="J376" s="173">
        <v>5.04</v>
      </c>
      <c r="K376" s="150">
        <f t="shared" si="21"/>
        <v>1.26</v>
      </c>
      <c r="L376"/>
    </row>
    <row r="377" spans="1:12" s="64" customFormat="1" ht="20.100000000000001" customHeight="1">
      <c r="A377" s="915"/>
      <c r="B377" s="168"/>
      <c r="C377" s="169" t="s">
        <v>1043</v>
      </c>
      <c r="D377" s="170" t="s">
        <v>1039</v>
      </c>
      <c r="E377" s="171"/>
      <c r="F377" s="71"/>
      <c r="G377" s="71" t="s">
        <v>338</v>
      </c>
      <c r="H377" s="172"/>
      <c r="I377" s="172" t="s">
        <v>349</v>
      </c>
      <c r="J377" s="173">
        <v>7.69</v>
      </c>
      <c r="K377" s="150">
        <f t="shared" si="21"/>
        <v>1.9225000000000001</v>
      </c>
      <c r="L377"/>
    </row>
    <row r="378" spans="1:12" s="64" customFormat="1" ht="20.100000000000001" customHeight="1">
      <c r="A378" s="915"/>
      <c r="B378" s="183"/>
      <c r="C378" s="183"/>
      <c r="D378" s="184"/>
      <c r="E378" s="185"/>
      <c r="F378" s="186">
        <v>2</v>
      </c>
      <c r="G378" s="186">
        <v>12</v>
      </c>
      <c r="H378" s="186"/>
      <c r="I378" s="187"/>
      <c r="J378" s="188">
        <f>SUM(J364:J377)</f>
        <v>84.68</v>
      </c>
      <c r="K378" s="188">
        <f>SUM(K364:K377)</f>
        <v>28.419999999999998</v>
      </c>
      <c r="L378"/>
    </row>
    <row r="379" spans="1:12" s="64" customFormat="1" ht="20.100000000000001" customHeight="1">
      <c r="A379" s="915"/>
      <c r="B379" s="120">
        <v>174</v>
      </c>
      <c r="C379" s="144" t="s">
        <v>2687</v>
      </c>
      <c r="D379" s="122"/>
      <c r="E379" s="125"/>
      <c r="F379" s="125"/>
      <c r="G379" s="125"/>
      <c r="H379" s="125"/>
      <c r="I379" s="145"/>
      <c r="J379" s="145"/>
      <c r="K379" s="126"/>
      <c r="L379"/>
    </row>
    <row r="380" spans="1:12" s="64" customFormat="1" ht="20.100000000000001" customHeight="1">
      <c r="A380" s="915"/>
      <c r="B380" s="168"/>
      <c r="C380" s="169" t="s">
        <v>1044</v>
      </c>
      <c r="D380" s="170" t="s">
        <v>1045</v>
      </c>
      <c r="E380" s="171"/>
      <c r="F380" s="71" t="s">
        <v>338</v>
      </c>
      <c r="G380" s="71"/>
      <c r="H380" s="172"/>
      <c r="I380" s="172" t="s">
        <v>356</v>
      </c>
      <c r="J380" s="173">
        <v>40</v>
      </c>
      <c r="K380" s="150">
        <f>SUM(J380/2)</f>
        <v>20</v>
      </c>
      <c r="L380"/>
    </row>
    <row r="381" spans="1:12" s="64" customFormat="1" ht="20.100000000000001" customHeight="1">
      <c r="A381" s="915"/>
      <c r="B381" s="168"/>
      <c r="C381" s="169" t="s">
        <v>1046</v>
      </c>
      <c r="D381" s="170" t="s">
        <v>1047</v>
      </c>
      <c r="E381" s="171"/>
      <c r="F381" s="71"/>
      <c r="G381" s="71" t="s">
        <v>338</v>
      </c>
      <c r="H381" s="172"/>
      <c r="I381" s="172" t="s">
        <v>349</v>
      </c>
      <c r="J381" s="173">
        <v>6.84</v>
      </c>
      <c r="K381" s="150">
        <f t="shared" ref="K381:K386" si="22">SUM(J381*25/100)</f>
        <v>1.71</v>
      </c>
      <c r="L381"/>
    </row>
    <row r="382" spans="1:12" s="64" customFormat="1" ht="20.100000000000001" customHeight="1">
      <c r="A382" s="915"/>
      <c r="B382" s="168"/>
      <c r="C382" s="169" t="s">
        <v>601</v>
      </c>
      <c r="D382" s="170" t="s">
        <v>1047</v>
      </c>
      <c r="E382" s="171"/>
      <c r="F382" s="172"/>
      <c r="G382" s="71" t="s">
        <v>338</v>
      </c>
      <c r="H382" s="172"/>
      <c r="I382" s="172" t="s">
        <v>349</v>
      </c>
      <c r="J382" s="173">
        <v>7.46</v>
      </c>
      <c r="K382" s="150">
        <f t="shared" si="22"/>
        <v>1.865</v>
      </c>
      <c r="L382"/>
    </row>
    <row r="383" spans="1:12" s="64" customFormat="1" ht="20.100000000000001" customHeight="1">
      <c r="A383" s="915"/>
      <c r="B383" s="168"/>
      <c r="C383" s="169" t="s">
        <v>1048</v>
      </c>
      <c r="D383" s="170" t="s">
        <v>1047</v>
      </c>
      <c r="E383" s="171"/>
      <c r="F383" s="172"/>
      <c r="G383" s="71" t="s">
        <v>338</v>
      </c>
      <c r="H383" s="172"/>
      <c r="I383" s="172" t="s">
        <v>349</v>
      </c>
      <c r="J383" s="173">
        <v>9.6199999999999992</v>
      </c>
      <c r="K383" s="150">
        <f t="shared" si="22"/>
        <v>2.4049999999999998</v>
      </c>
      <c r="L383"/>
    </row>
    <row r="384" spans="1:12" s="64" customFormat="1" ht="20.100000000000001" customHeight="1">
      <c r="A384" s="915"/>
      <c r="B384" s="168"/>
      <c r="C384" s="169" t="s">
        <v>1049</v>
      </c>
      <c r="D384" s="170" t="s">
        <v>1047</v>
      </c>
      <c r="E384" s="171"/>
      <c r="F384" s="71"/>
      <c r="G384" s="71" t="s">
        <v>338</v>
      </c>
      <c r="H384" s="172"/>
      <c r="I384" s="172" t="s">
        <v>349</v>
      </c>
      <c r="J384" s="173">
        <v>10</v>
      </c>
      <c r="K384" s="150">
        <f t="shared" si="22"/>
        <v>2.5</v>
      </c>
      <c r="L384"/>
    </row>
    <row r="385" spans="1:12" s="64" customFormat="1" ht="20.100000000000001" customHeight="1">
      <c r="A385" s="915"/>
      <c r="B385" s="168"/>
      <c r="C385" s="169" t="s">
        <v>1050</v>
      </c>
      <c r="D385" s="170" t="s">
        <v>1047</v>
      </c>
      <c r="E385" s="171"/>
      <c r="F385" s="172"/>
      <c r="G385" s="71" t="s">
        <v>338</v>
      </c>
      <c r="H385" s="172"/>
      <c r="I385" s="172" t="s">
        <v>349</v>
      </c>
      <c r="J385" s="173">
        <v>2.3199999999999998</v>
      </c>
      <c r="K385" s="150">
        <f t="shared" si="22"/>
        <v>0.57999999999999996</v>
      </c>
      <c r="L385"/>
    </row>
    <row r="386" spans="1:12" s="64" customFormat="1" ht="20.100000000000001" customHeight="1">
      <c r="A386" s="915"/>
      <c r="B386" s="168"/>
      <c r="C386" s="169" t="s">
        <v>1051</v>
      </c>
      <c r="D386" s="170" t="s">
        <v>1047</v>
      </c>
      <c r="E386" s="171"/>
      <c r="F386" s="172"/>
      <c r="G386" s="71" t="s">
        <v>338</v>
      </c>
      <c r="H386" s="172"/>
      <c r="I386" s="172" t="s">
        <v>349</v>
      </c>
      <c r="J386" s="173">
        <v>6.84</v>
      </c>
      <c r="K386" s="150">
        <f t="shared" si="22"/>
        <v>1.71</v>
      </c>
      <c r="L386"/>
    </row>
    <row r="387" spans="1:12" s="64" customFormat="1" ht="20.100000000000001" customHeight="1">
      <c r="A387" s="915"/>
      <c r="B387" s="183"/>
      <c r="C387" s="183"/>
      <c r="D387" s="184"/>
      <c r="E387" s="185"/>
      <c r="F387" s="186">
        <v>1</v>
      </c>
      <c r="G387" s="186">
        <v>6</v>
      </c>
      <c r="H387" s="186"/>
      <c r="I387" s="187"/>
      <c r="J387" s="188">
        <f>SUM(J380:J386)</f>
        <v>83.08</v>
      </c>
      <c r="K387" s="188">
        <f>SUM(K380:K386)</f>
        <v>30.77</v>
      </c>
      <c r="L387"/>
    </row>
    <row r="388" spans="1:12" s="64" customFormat="1" ht="20.100000000000001" customHeight="1">
      <c r="A388" s="915"/>
      <c r="B388" s="120">
        <v>175</v>
      </c>
      <c r="C388" s="144" t="s">
        <v>2688</v>
      </c>
      <c r="D388" s="122"/>
      <c r="E388" s="145"/>
      <c r="F388" s="125"/>
      <c r="G388" s="125"/>
      <c r="H388" s="125"/>
      <c r="I388" s="125"/>
      <c r="J388" s="125"/>
      <c r="K388" s="126"/>
      <c r="L388"/>
    </row>
    <row r="389" spans="1:12" s="64" customFormat="1" ht="20.100000000000001" customHeight="1">
      <c r="A389" s="915"/>
      <c r="B389" s="168"/>
      <c r="C389" s="169" t="s">
        <v>876</v>
      </c>
      <c r="D389" s="170" t="s">
        <v>1052</v>
      </c>
      <c r="E389" s="171"/>
      <c r="F389" s="71" t="s">
        <v>338</v>
      </c>
      <c r="G389" s="71"/>
      <c r="H389" s="172"/>
      <c r="I389" s="172" t="s">
        <v>356</v>
      </c>
      <c r="J389" s="173">
        <v>57</v>
      </c>
      <c r="K389" s="150">
        <v>28</v>
      </c>
      <c r="L389"/>
    </row>
    <row r="390" spans="1:12" s="64" customFormat="1" ht="20.100000000000001" customHeight="1">
      <c r="A390" s="915"/>
      <c r="B390" s="168"/>
      <c r="C390" s="169" t="s">
        <v>1053</v>
      </c>
      <c r="D390" s="170" t="s">
        <v>1052</v>
      </c>
      <c r="E390" s="171"/>
      <c r="F390" s="71" t="s">
        <v>338</v>
      </c>
      <c r="G390" s="71"/>
      <c r="H390" s="172"/>
      <c r="I390" s="172" t="s">
        <v>356</v>
      </c>
      <c r="J390" s="173">
        <v>16</v>
      </c>
      <c r="K390" s="150">
        <f>SUM(J390/2)</f>
        <v>8</v>
      </c>
      <c r="L390"/>
    </row>
    <row r="391" spans="1:12" s="64" customFormat="1" ht="20.100000000000001" customHeight="1">
      <c r="A391" s="915"/>
      <c r="B391" s="168"/>
      <c r="C391" s="169" t="s">
        <v>1054</v>
      </c>
      <c r="D391" s="170" t="s">
        <v>1055</v>
      </c>
      <c r="E391" s="171"/>
      <c r="F391" s="172"/>
      <c r="G391" s="71" t="s">
        <v>338</v>
      </c>
      <c r="H391" s="172"/>
      <c r="I391" s="172" t="s">
        <v>349</v>
      </c>
      <c r="J391" s="173">
        <v>3.33</v>
      </c>
      <c r="K391" s="150">
        <f t="shared" ref="K391:K404" si="23">SUM(J391*25/100)</f>
        <v>0.83250000000000002</v>
      </c>
      <c r="L391"/>
    </row>
    <row r="392" spans="1:12" s="64" customFormat="1" ht="20.100000000000001" customHeight="1">
      <c r="A392" s="915"/>
      <c r="B392" s="168"/>
      <c r="C392" s="169" t="s">
        <v>1056</v>
      </c>
      <c r="D392" s="170" t="s">
        <v>1055</v>
      </c>
      <c r="E392" s="171"/>
      <c r="F392" s="172"/>
      <c r="G392" s="71" t="s">
        <v>338</v>
      </c>
      <c r="H392" s="172"/>
      <c r="I392" s="172" t="s">
        <v>349</v>
      </c>
      <c r="J392" s="173">
        <v>2.87</v>
      </c>
      <c r="K392" s="150">
        <f t="shared" si="23"/>
        <v>0.71750000000000003</v>
      </c>
      <c r="L392"/>
    </row>
    <row r="393" spans="1:12" s="64" customFormat="1" ht="20.100000000000001" customHeight="1">
      <c r="A393" s="915"/>
      <c r="B393" s="168"/>
      <c r="C393" s="169" t="s">
        <v>1057</v>
      </c>
      <c r="D393" s="170" t="s">
        <v>1055</v>
      </c>
      <c r="E393" s="171"/>
      <c r="F393" s="71"/>
      <c r="G393" s="71" t="s">
        <v>338</v>
      </c>
      <c r="H393" s="172"/>
      <c r="I393" s="172" t="s">
        <v>349</v>
      </c>
      <c r="J393" s="173">
        <v>3.49</v>
      </c>
      <c r="K393" s="150">
        <f t="shared" si="23"/>
        <v>0.87250000000000005</v>
      </c>
      <c r="L393"/>
    </row>
    <row r="394" spans="1:12" s="64" customFormat="1" ht="20.100000000000001" customHeight="1">
      <c r="A394" s="915"/>
      <c r="B394" s="168"/>
      <c r="C394" s="169" t="s">
        <v>569</v>
      </c>
      <c r="D394" s="170" t="s">
        <v>1055</v>
      </c>
      <c r="E394" s="171"/>
      <c r="F394" s="172"/>
      <c r="G394" s="71" t="s">
        <v>338</v>
      </c>
      <c r="H394" s="172"/>
      <c r="I394" s="172" t="s">
        <v>349</v>
      </c>
      <c r="J394" s="173">
        <v>4.58</v>
      </c>
      <c r="K394" s="150">
        <f t="shared" si="23"/>
        <v>1.145</v>
      </c>
      <c r="L394"/>
    </row>
    <row r="395" spans="1:12" s="64" customFormat="1" ht="20.100000000000001" customHeight="1">
      <c r="A395" s="915"/>
      <c r="B395" s="168"/>
      <c r="C395" s="169" t="s">
        <v>1058</v>
      </c>
      <c r="D395" s="170" t="s">
        <v>1055</v>
      </c>
      <c r="E395" s="171"/>
      <c r="F395" s="172"/>
      <c r="G395" s="71" t="s">
        <v>338</v>
      </c>
      <c r="H395" s="172"/>
      <c r="I395" s="172" t="s">
        <v>349</v>
      </c>
      <c r="J395" s="173">
        <v>3.49</v>
      </c>
      <c r="K395" s="150">
        <f t="shared" si="23"/>
        <v>0.87250000000000005</v>
      </c>
      <c r="L395"/>
    </row>
    <row r="396" spans="1:12" s="64" customFormat="1" ht="20.100000000000001" customHeight="1">
      <c r="A396" s="915"/>
      <c r="B396" s="168"/>
      <c r="C396" s="169" t="s">
        <v>1059</v>
      </c>
      <c r="D396" s="170" t="s">
        <v>1055</v>
      </c>
      <c r="E396" s="171"/>
      <c r="F396" s="172"/>
      <c r="G396" s="71" t="s">
        <v>338</v>
      </c>
      <c r="H396" s="172"/>
      <c r="I396" s="172" t="s">
        <v>349</v>
      </c>
      <c r="J396" s="173">
        <v>1</v>
      </c>
      <c r="K396" s="150">
        <f t="shared" si="23"/>
        <v>0.25</v>
      </c>
      <c r="L396"/>
    </row>
    <row r="397" spans="1:12" s="64" customFormat="1" ht="20.100000000000001" customHeight="1">
      <c r="A397" s="915"/>
      <c r="B397" s="168"/>
      <c r="C397" s="169" t="s">
        <v>1060</v>
      </c>
      <c r="D397" s="170" t="s">
        <v>1055</v>
      </c>
      <c r="E397" s="171"/>
      <c r="F397" s="71"/>
      <c r="G397" s="71" t="s">
        <v>338</v>
      </c>
      <c r="H397" s="172"/>
      <c r="I397" s="172" t="s">
        <v>349</v>
      </c>
      <c r="J397" s="173">
        <v>4.25</v>
      </c>
      <c r="K397" s="150">
        <f t="shared" si="23"/>
        <v>1.0625</v>
      </c>
      <c r="L397"/>
    </row>
    <row r="398" spans="1:12" s="64" customFormat="1" ht="20.100000000000001" customHeight="1">
      <c r="A398" s="915"/>
      <c r="B398" s="168"/>
      <c r="C398" s="169" t="s">
        <v>852</v>
      </c>
      <c r="D398" s="170" t="s">
        <v>1055</v>
      </c>
      <c r="E398" s="171"/>
      <c r="F398" s="172"/>
      <c r="G398" s="71" t="s">
        <v>338</v>
      </c>
      <c r="H398" s="172"/>
      <c r="I398" s="172" t="s">
        <v>349</v>
      </c>
      <c r="J398" s="173">
        <v>6.75</v>
      </c>
      <c r="K398" s="150">
        <f t="shared" si="23"/>
        <v>1.6875</v>
      </c>
      <c r="L398"/>
    </row>
    <row r="399" spans="1:12" s="64" customFormat="1" ht="20.100000000000001" customHeight="1">
      <c r="A399" s="915"/>
      <c r="B399" s="168"/>
      <c r="C399" s="169" t="s">
        <v>1061</v>
      </c>
      <c r="D399" s="170" t="s">
        <v>1055</v>
      </c>
      <c r="E399" s="171"/>
      <c r="F399" s="172"/>
      <c r="G399" s="71" t="s">
        <v>338</v>
      </c>
      <c r="H399" s="172"/>
      <c r="I399" s="172" t="s">
        <v>349</v>
      </c>
      <c r="J399" s="173">
        <v>4.1500000000000004</v>
      </c>
      <c r="K399" s="150">
        <f t="shared" si="23"/>
        <v>1.0375000000000001</v>
      </c>
      <c r="L399"/>
    </row>
    <row r="400" spans="1:12" s="64" customFormat="1" ht="20.100000000000001" customHeight="1">
      <c r="A400" s="915"/>
      <c r="B400" s="168"/>
      <c r="C400" s="169" t="s">
        <v>1062</v>
      </c>
      <c r="D400" s="170" t="s">
        <v>1055</v>
      </c>
      <c r="E400" s="171"/>
      <c r="F400" s="71"/>
      <c r="G400" s="71" t="s">
        <v>338</v>
      </c>
      <c r="H400" s="172"/>
      <c r="I400" s="172" t="s">
        <v>349</v>
      </c>
      <c r="J400" s="173">
        <v>1</v>
      </c>
      <c r="K400" s="150">
        <f t="shared" si="23"/>
        <v>0.25</v>
      </c>
      <c r="L400"/>
    </row>
    <row r="401" spans="1:12" s="64" customFormat="1" ht="20.100000000000001" customHeight="1">
      <c r="A401" s="915"/>
      <c r="B401" s="168"/>
      <c r="C401" s="169" t="s">
        <v>1063</v>
      </c>
      <c r="D401" s="170" t="s">
        <v>1055</v>
      </c>
      <c r="E401" s="171"/>
      <c r="F401" s="172"/>
      <c r="G401" s="71" t="s">
        <v>338</v>
      </c>
      <c r="H401" s="172"/>
      <c r="I401" s="172" t="s">
        <v>349</v>
      </c>
      <c r="J401" s="173">
        <v>6.32</v>
      </c>
      <c r="K401" s="150">
        <f t="shared" si="23"/>
        <v>1.58</v>
      </c>
      <c r="L401"/>
    </row>
    <row r="402" spans="1:12" s="64" customFormat="1" ht="20.100000000000001" customHeight="1">
      <c r="A402" s="915"/>
      <c r="B402" s="168"/>
      <c r="C402" s="169" t="s">
        <v>601</v>
      </c>
      <c r="D402" s="170" t="s">
        <v>1055</v>
      </c>
      <c r="E402" s="171"/>
      <c r="F402" s="172"/>
      <c r="G402" s="71" t="s">
        <v>338</v>
      </c>
      <c r="H402" s="172"/>
      <c r="I402" s="172" t="s">
        <v>349</v>
      </c>
      <c r="J402" s="173">
        <v>5.64</v>
      </c>
      <c r="K402" s="150">
        <f t="shared" si="23"/>
        <v>1.41</v>
      </c>
      <c r="L402"/>
    </row>
    <row r="403" spans="1:12" s="64" customFormat="1" ht="20.100000000000001" customHeight="1">
      <c r="A403" s="915"/>
      <c r="B403" s="168"/>
      <c r="C403" s="169" t="s">
        <v>1064</v>
      </c>
      <c r="D403" s="170" t="s">
        <v>1055</v>
      </c>
      <c r="E403" s="171"/>
      <c r="F403" s="172"/>
      <c r="G403" s="71" t="s">
        <v>338</v>
      </c>
      <c r="H403" s="172"/>
      <c r="I403" s="172" t="s">
        <v>349</v>
      </c>
      <c r="J403" s="173">
        <v>5.63</v>
      </c>
      <c r="K403" s="150">
        <f t="shared" si="23"/>
        <v>1.4075</v>
      </c>
      <c r="L403"/>
    </row>
    <row r="404" spans="1:12" s="64" customFormat="1" ht="20.100000000000001" customHeight="1">
      <c r="A404" s="915"/>
      <c r="B404" s="175"/>
      <c r="C404" s="176" t="s">
        <v>1065</v>
      </c>
      <c r="D404" s="177" t="s">
        <v>1055</v>
      </c>
      <c r="E404" s="178"/>
      <c r="F404" s="180"/>
      <c r="G404" s="180" t="s">
        <v>338</v>
      </c>
      <c r="H404" s="179"/>
      <c r="I404" s="179" t="s">
        <v>349</v>
      </c>
      <c r="J404" s="181">
        <v>8.65</v>
      </c>
      <c r="K404" s="182">
        <f t="shared" si="23"/>
        <v>2.1625000000000001</v>
      </c>
      <c r="L404"/>
    </row>
    <row r="405" spans="1:12" s="64" customFormat="1" ht="20.100000000000001" customHeight="1">
      <c r="A405" s="915"/>
      <c r="B405" s="183"/>
      <c r="C405" s="183"/>
      <c r="D405" s="184"/>
      <c r="E405" s="185"/>
      <c r="F405" s="186">
        <v>2</v>
      </c>
      <c r="G405" s="186">
        <v>14</v>
      </c>
      <c r="H405" s="186"/>
      <c r="I405" s="187"/>
      <c r="J405" s="188">
        <f>SUM(J389:J404)</f>
        <v>134.14999999999998</v>
      </c>
      <c r="K405" s="188">
        <f>SUM(K389:K404)</f>
        <v>51.287500000000009</v>
      </c>
      <c r="L405"/>
    </row>
    <row r="406" spans="1:12" s="63" customFormat="1" ht="20.100000000000001" customHeight="1" thickBot="1">
      <c r="A406" s="65"/>
      <c r="B406" s="66"/>
      <c r="C406" s="896" t="s">
        <v>273</v>
      </c>
      <c r="D406" s="897"/>
      <c r="E406" s="67"/>
      <c r="F406" s="68">
        <f t="shared" ref="F406:K406" si="24">F405+F387+F378+F362+F351</f>
        <v>8</v>
      </c>
      <c r="G406" s="68">
        <f t="shared" si="24"/>
        <v>41</v>
      </c>
      <c r="H406" s="68">
        <f t="shared" si="24"/>
        <v>0</v>
      </c>
      <c r="I406" s="68">
        <f t="shared" si="24"/>
        <v>0</v>
      </c>
      <c r="J406" s="68">
        <f t="shared" si="24"/>
        <v>604.76</v>
      </c>
      <c r="K406" s="68">
        <f t="shared" si="24"/>
        <v>277.69</v>
      </c>
      <c r="L406"/>
    </row>
    <row r="407" spans="1:12" s="64" customFormat="1" ht="20.100000000000001" customHeight="1">
      <c r="A407" s="914" t="s">
        <v>1066</v>
      </c>
      <c r="B407" s="120">
        <v>176</v>
      </c>
      <c r="C407" s="144" t="s">
        <v>2689</v>
      </c>
      <c r="D407" s="122"/>
      <c r="E407" s="145"/>
      <c r="F407" s="125"/>
      <c r="G407" s="125"/>
      <c r="H407" s="125"/>
      <c r="I407" s="125"/>
      <c r="J407" s="125"/>
      <c r="K407" s="126"/>
      <c r="L407"/>
    </row>
    <row r="408" spans="1:12" s="64" customFormat="1" ht="20.100000000000001" customHeight="1">
      <c r="A408" s="915"/>
      <c r="B408" s="168"/>
      <c r="C408" s="169" t="s">
        <v>1067</v>
      </c>
      <c r="D408" s="170" t="s">
        <v>1068</v>
      </c>
      <c r="F408" s="71" t="s">
        <v>338</v>
      </c>
      <c r="G408" s="71"/>
      <c r="H408" s="172"/>
      <c r="I408" s="172" t="s">
        <v>356</v>
      </c>
      <c r="J408" s="173">
        <v>170</v>
      </c>
      <c r="K408" s="150">
        <f>SUM(J408/2)</f>
        <v>85</v>
      </c>
      <c r="L408"/>
    </row>
    <row r="409" spans="1:12" s="64" customFormat="1" ht="20.100000000000001" customHeight="1">
      <c r="A409" s="915"/>
      <c r="B409" s="168"/>
      <c r="C409" s="169" t="s">
        <v>1069</v>
      </c>
      <c r="D409" s="170" t="s">
        <v>1068</v>
      </c>
      <c r="F409" s="71" t="s">
        <v>338</v>
      </c>
      <c r="G409" s="71"/>
      <c r="H409" s="172"/>
      <c r="I409" s="172" t="s">
        <v>356</v>
      </c>
      <c r="J409" s="173">
        <v>206</v>
      </c>
      <c r="K409" s="150">
        <f>SUM(J409/2)</f>
        <v>103</v>
      </c>
      <c r="L409"/>
    </row>
    <row r="410" spans="1:12" s="64" customFormat="1" ht="20.100000000000001" customHeight="1">
      <c r="A410" s="915"/>
      <c r="B410" s="168"/>
      <c r="C410" s="169" t="s">
        <v>561</v>
      </c>
      <c r="D410" s="170" t="s">
        <v>1070</v>
      </c>
      <c r="E410" s="71"/>
      <c r="F410" s="172"/>
      <c r="G410" s="71" t="s">
        <v>338</v>
      </c>
      <c r="H410" s="172"/>
      <c r="I410" s="172" t="s">
        <v>349</v>
      </c>
      <c r="J410" s="173">
        <v>4.8600000000000003</v>
      </c>
      <c r="K410" s="150">
        <f t="shared" ref="K410:K433" si="25">SUM(J410*25/100)</f>
        <v>1.2150000000000001</v>
      </c>
      <c r="L410"/>
    </row>
    <row r="411" spans="1:12" s="64" customFormat="1" ht="20.100000000000001" customHeight="1">
      <c r="A411" s="915"/>
      <c r="B411" s="168"/>
      <c r="C411" s="169" t="s">
        <v>1071</v>
      </c>
      <c r="D411" s="170" t="s">
        <v>1070</v>
      </c>
      <c r="E411" s="171"/>
      <c r="F411" s="71"/>
      <c r="G411" s="71" t="s">
        <v>338</v>
      </c>
      <c r="H411" s="172"/>
      <c r="I411" s="172" t="s">
        <v>349</v>
      </c>
      <c r="J411" s="173">
        <v>3.96</v>
      </c>
      <c r="K411" s="150">
        <f t="shared" si="25"/>
        <v>0.99</v>
      </c>
      <c r="L411"/>
    </row>
    <row r="412" spans="1:12" s="64" customFormat="1" ht="20.100000000000001" customHeight="1">
      <c r="A412" s="915"/>
      <c r="B412" s="168"/>
      <c r="C412" s="169" t="s">
        <v>1072</v>
      </c>
      <c r="D412" s="170" t="s">
        <v>1070</v>
      </c>
      <c r="E412" s="171"/>
      <c r="F412" s="172"/>
      <c r="G412" s="71" t="s">
        <v>338</v>
      </c>
      <c r="H412" s="172"/>
      <c r="I412" s="172" t="s">
        <v>349</v>
      </c>
      <c r="J412" s="173">
        <v>2.46</v>
      </c>
      <c r="K412" s="150">
        <f t="shared" si="25"/>
        <v>0.61499999999999999</v>
      </c>
      <c r="L412"/>
    </row>
    <row r="413" spans="1:12" s="64" customFormat="1" ht="20.100000000000001" customHeight="1">
      <c r="A413" s="915"/>
      <c r="B413" s="168"/>
      <c r="C413" s="169" t="s">
        <v>915</v>
      </c>
      <c r="D413" s="170" t="s">
        <v>1070</v>
      </c>
      <c r="E413" s="171"/>
      <c r="F413" s="172"/>
      <c r="G413" s="71" t="s">
        <v>338</v>
      </c>
      <c r="H413" s="172"/>
      <c r="I413" s="172" t="s">
        <v>349</v>
      </c>
      <c r="J413" s="173">
        <v>4.68</v>
      </c>
      <c r="K413" s="150">
        <f t="shared" si="25"/>
        <v>1.17</v>
      </c>
      <c r="L413"/>
    </row>
    <row r="414" spans="1:12" s="64" customFormat="1" ht="20.100000000000001" customHeight="1">
      <c r="A414" s="915"/>
      <c r="B414" s="168"/>
      <c r="C414" s="169" t="s">
        <v>1073</v>
      </c>
      <c r="D414" s="170" t="s">
        <v>1070</v>
      </c>
      <c r="E414" s="171"/>
      <c r="F414" s="71"/>
      <c r="G414" s="71" t="s">
        <v>338</v>
      </c>
      <c r="H414" s="172"/>
      <c r="I414" s="172" t="s">
        <v>349</v>
      </c>
      <c r="J414" s="173">
        <v>4.41</v>
      </c>
      <c r="K414" s="150">
        <f t="shared" si="25"/>
        <v>1.1025</v>
      </c>
      <c r="L414"/>
    </row>
    <row r="415" spans="1:12" s="64" customFormat="1" ht="20.100000000000001" customHeight="1">
      <c r="A415" s="915"/>
      <c r="B415" s="168"/>
      <c r="C415" s="169" t="s">
        <v>1074</v>
      </c>
      <c r="D415" s="170" t="s">
        <v>1070</v>
      </c>
      <c r="E415" s="171"/>
      <c r="F415" s="172"/>
      <c r="G415" s="71" t="s">
        <v>338</v>
      </c>
      <c r="H415" s="172"/>
      <c r="I415" s="172" t="s">
        <v>349</v>
      </c>
      <c r="J415" s="173">
        <v>2.76</v>
      </c>
      <c r="K415" s="150">
        <f t="shared" si="25"/>
        <v>0.69</v>
      </c>
      <c r="L415"/>
    </row>
    <row r="416" spans="1:12" s="64" customFormat="1" ht="20.100000000000001" customHeight="1">
      <c r="A416" s="915"/>
      <c r="B416" s="168"/>
      <c r="C416" s="169" t="s">
        <v>1075</v>
      </c>
      <c r="D416" s="170" t="s">
        <v>1070</v>
      </c>
      <c r="E416" s="171"/>
      <c r="F416" s="172"/>
      <c r="G416" s="71" t="s">
        <v>338</v>
      </c>
      <c r="H416" s="172"/>
      <c r="I416" s="172" t="s">
        <v>349</v>
      </c>
      <c r="J416" s="173">
        <v>3.27</v>
      </c>
      <c r="K416" s="150">
        <f t="shared" si="25"/>
        <v>0.8175</v>
      </c>
      <c r="L416"/>
    </row>
    <row r="417" spans="1:12" s="64" customFormat="1" ht="20.100000000000001" customHeight="1">
      <c r="A417" s="915"/>
      <c r="B417" s="168"/>
      <c r="C417" s="169" t="s">
        <v>1076</v>
      </c>
      <c r="D417" s="170" t="s">
        <v>1070</v>
      </c>
      <c r="E417" s="171"/>
      <c r="F417" s="71"/>
      <c r="G417" s="71" t="s">
        <v>338</v>
      </c>
      <c r="H417" s="172"/>
      <c r="I417" s="172" t="s">
        <v>349</v>
      </c>
      <c r="J417" s="173">
        <v>4.1900000000000004</v>
      </c>
      <c r="K417" s="150">
        <f t="shared" si="25"/>
        <v>1.0475000000000001</v>
      </c>
      <c r="L417"/>
    </row>
    <row r="418" spans="1:12" s="64" customFormat="1" ht="20.100000000000001" customHeight="1">
      <c r="A418" s="915"/>
      <c r="B418" s="168"/>
      <c r="C418" s="169" t="s">
        <v>1077</v>
      </c>
      <c r="D418" s="170" t="s">
        <v>1070</v>
      </c>
      <c r="E418" s="171"/>
      <c r="F418" s="172"/>
      <c r="G418" s="71" t="s">
        <v>338</v>
      </c>
      <c r="H418" s="172"/>
      <c r="I418" s="172" t="s">
        <v>349</v>
      </c>
      <c r="J418" s="173">
        <v>1.62</v>
      </c>
      <c r="K418" s="150">
        <f t="shared" si="25"/>
        <v>0.40500000000000003</v>
      </c>
      <c r="L418"/>
    </row>
    <row r="419" spans="1:12" s="64" customFormat="1" ht="20.100000000000001" customHeight="1">
      <c r="A419" s="915"/>
      <c r="B419" s="168"/>
      <c r="C419" s="169" t="s">
        <v>1078</v>
      </c>
      <c r="D419" s="170" t="s">
        <v>1070</v>
      </c>
      <c r="E419" s="171"/>
      <c r="F419" s="172"/>
      <c r="G419" s="71" t="s">
        <v>338</v>
      </c>
      <c r="H419" s="172"/>
      <c r="I419" s="172" t="s">
        <v>349</v>
      </c>
      <c r="J419" s="173">
        <v>6.3</v>
      </c>
      <c r="K419" s="150">
        <f t="shared" si="25"/>
        <v>1.575</v>
      </c>
      <c r="L419"/>
    </row>
    <row r="420" spans="1:12" s="64" customFormat="1" ht="20.100000000000001" customHeight="1">
      <c r="A420" s="915"/>
      <c r="B420" s="168"/>
      <c r="C420" s="169" t="s">
        <v>1079</v>
      </c>
      <c r="D420" s="170" t="s">
        <v>1070</v>
      </c>
      <c r="E420" s="171"/>
      <c r="F420" s="71"/>
      <c r="G420" s="71" t="s">
        <v>338</v>
      </c>
      <c r="H420" s="172"/>
      <c r="I420" s="172" t="s">
        <v>349</v>
      </c>
      <c r="J420" s="173">
        <v>4.5599999999999996</v>
      </c>
      <c r="K420" s="150">
        <f t="shared" si="25"/>
        <v>1.1399999999999999</v>
      </c>
      <c r="L420"/>
    </row>
    <row r="421" spans="1:12" s="64" customFormat="1" ht="20.100000000000001" customHeight="1">
      <c r="A421" s="915"/>
      <c r="B421" s="168"/>
      <c r="C421" s="169" t="s">
        <v>996</v>
      </c>
      <c r="D421" s="170" t="s">
        <v>1070</v>
      </c>
      <c r="E421" s="171"/>
      <c r="F421" s="172"/>
      <c r="G421" s="71" t="s">
        <v>338</v>
      </c>
      <c r="H421" s="172"/>
      <c r="I421" s="172" t="s">
        <v>349</v>
      </c>
      <c r="J421" s="173">
        <v>6.9</v>
      </c>
      <c r="K421" s="150">
        <f t="shared" si="25"/>
        <v>1.7250000000000001</v>
      </c>
      <c r="L421"/>
    </row>
    <row r="422" spans="1:12" s="64" customFormat="1" ht="20.100000000000001" customHeight="1">
      <c r="A422" s="915"/>
      <c r="B422" s="168"/>
      <c r="C422" s="169" t="s">
        <v>1080</v>
      </c>
      <c r="D422" s="170" t="s">
        <v>1070</v>
      </c>
      <c r="E422" s="171"/>
      <c r="F422" s="172"/>
      <c r="G422" s="71" t="s">
        <v>338</v>
      </c>
      <c r="H422" s="172"/>
      <c r="I422" s="172" t="s">
        <v>349</v>
      </c>
      <c r="J422" s="173">
        <v>4.91</v>
      </c>
      <c r="K422" s="150">
        <f t="shared" si="25"/>
        <v>1.2275</v>
      </c>
      <c r="L422"/>
    </row>
    <row r="423" spans="1:12" s="64" customFormat="1" ht="20.100000000000001" customHeight="1">
      <c r="A423" s="915"/>
      <c r="B423" s="168"/>
      <c r="C423" s="169" t="s">
        <v>1040</v>
      </c>
      <c r="D423" s="170" t="s">
        <v>1070</v>
      </c>
      <c r="E423" s="171"/>
      <c r="F423" s="71"/>
      <c r="G423" s="71" t="s">
        <v>338</v>
      </c>
      <c r="H423" s="172"/>
      <c r="I423" s="172" t="s">
        <v>349</v>
      </c>
      <c r="J423" s="173">
        <v>5.2</v>
      </c>
      <c r="K423" s="150">
        <f t="shared" si="25"/>
        <v>1.3</v>
      </c>
      <c r="L423"/>
    </row>
    <row r="424" spans="1:12" s="64" customFormat="1" ht="20.100000000000001" customHeight="1">
      <c r="A424" s="915"/>
      <c r="B424" s="168"/>
      <c r="C424" s="169" t="s">
        <v>1081</v>
      </c>
      <c r="D424" s="170" t="s">
        <v>1070</v>
      </c>
      <c r="E424" s="171"/>
      <c r="F424" s="172"/>
      <c r="G424" s="71" t="s">
        <v>338</v>
      </c>
      <c r="H424" s="172"/>
      <c r="I424" s="172" t="s">
        <v>349</v>
      </c>
      <c r="J424" s="173">
        <v>3.16</v>
      </c>
      <c r="K424" s="150">
        <f t="shared" si="25"/>
        <v>0.79</v>
      </c>
      <c r="L424"/>
    </row>
    <row r="425" spans="1:12" s="64" customFormat="1" ht="20.100000000000001" customHeight="1">
      <c r="A425" s="915"/>
      <c r="B425" s="168"/>
      <c r="C425" s="169" t="s">
        <v>1082</v>
      </c>
      <c r="D425" s="170" t="s">
        <v>1070</v>
      </c>
      <c r="E425" s="171"/>
      <c r="F425" s="172"/>
      <c r="G425" s="71" t="s">
        <v>338</v>
      </c>
      <c r="H425" s="172"/>
      <c r="I425" s="172" t="s">
        <v>349</v>
      </c>
      <c r="J425" s="173">
        <v>10</v>
      </c>
      <c r="K425" s="150">
        <f t="shared" si="25"/>
        <v>2.5</v>
      </c>
      <c r="L425"/>
    </row>
    <row r="426" spans="1:12" s="64" customFormat="1" ht="20.100000000000001" customHeight="1">
      <c r="A426" s="915"/>
      <c r="B426" s="168"/>
      <c r="C426" s="169" t="s">
        <v>1083</v>
      </c>
      <c r="D426" s="170" t="s">
        <v>1070</v>
      </c>
      <c r="E426" s="171"/>
      <c r="F426" s="71"/>
      <c r="G426" s="71" t="s">
        <v>338</v>
      </c>
      <c r="H426" s="172"/>
      <c r="I426" s="172" t="s">
        <v>349</v>
      </c>
      <c r="J426" s="173">
        <v>8.44</v>
      </c>
      <c r="K426" s="150">
        <f t="shared" si="25"/>
        <v>2.11</v>
      </c>
      <c r="L426"/>
    </row>
    <row r="427" spans="1:12" s="64" customFormat="1" ht="20.100000000000001" customHeight="1">
      <c r="A427" s="915"/>
      <c r="B427" s="168"/>
      <c r="C427" s="169" t="s">
        <v>1084</v>
      </c>
      <c r="D427" s="170" t="s">
        <v>1070</v>
      </c>
      <c r="E427" s="171"/>
      <c r="F427" s="172"/>
      <c r="G427" s="71" t="s">
        <v>338</v>
      </c>
      <c r="H427" s="172"/>
      <c r="I427" s="172" t="s">
        <v>349</v>
      </c>
      <c r="J427" s="173">
        <v>4.5599999999999996</v>
      </c>
      <c r="K427" s="150">
        <f t="shared" si="25"/>
        <v>1.1399999999999999</v>
      </c>
      <c r="L427"/>
    </row>
    <row r="428" spans="1:12" s="64" customFormat="1" ht="20.100000000000001" customHeight="1">
      <c r="A428" s="915"/>
      <c r="B428" s="168"/>
      <c r="C428" s="169" t="s">
        <v>1085</v>
      </c>
      <c r="D428" s="170" t="s">
        <v>1070</v>
      </c>
      <c r="E428" s="171"/>
      <c r="F428" s="172"/>
      <c r="G428" s="71" t="s">
        <v>338</v>
      </c>
      <c r="H428" s="172"/>
      <c r="I428" s="172" t="s">
        <v>349</v>
      </c>
      <c r="J428" s="173">
        <v>2.11</v>
      </c>
      <c r="K428" s="150">
        <f t="shared" si="25"/>
        <v>0.52749999999999997</v>
      </c>
      <c r="L428"/>
    </row>
    <row r="429" spans="1:12" s="64" customFormat="1" ht="20.100000000000001" customHeight="1">
      <c r="A429" s="915"/>
      <c r="B429" s="168"/>
      <c r="C429" s="169" t="s">
        <v>1086</v>
      </c>
      <c r="D429" s="170" t="s">
        <v>1070</v>
      </c>
      <c r="E429" s="171"/>
      <c r="F429" s="71"/>
      <c r="G429" s="71" t="s">
        <v>338</v>
      </c>
      <c r="H429" s="172"/>
      <c r="I429" s="172" t="s">
        <v>349</v>
      </c>
      <c r="J429" s="173">
        <v>2.21</v>
      </c>
      <c r="K429" s="150">
        <f t="shared" si="25"/>
        <v>0.55249999999999999</v>
      </c>
      <c r="L429"/>
    </row>
    <row r="430" spans="1:12" s="64" customFormat="1" ht="20.100000000000001" customHeight="1">
      <c r="A430" s="915"/>
      <c r="B430" s="168"/>
      <c r="C430" s="169" t="s">
        <v>866</v>
      </c>
      <c r="D430" s="170" t="s">
        <v>1070</v>
      </c>
      <c r="E430" s="171"/>
      <c r="F430" s="172"/>
      <c r="G430" s="71" t="s">
        <v>338</v>
      </c>
      <c r="H430" s="172"/>
      <c r="I430" s="172" t="s">
        <v>349</v>
      </c>
      <c r="J430" s="173">
        <v>5.21</v>
      </c>
      <c r="K430" s="150">
        <f t="shared" si="25"/>
        <v>1.3025</v>
      </c>
      <c r="L430"/>
    </row>
    <row r="431" spans="1:12" s="64" customFormat="1" ht="20.100000000000001" customHeight="1">
      <c r="A431" s="915"/>
      <c r="B431" s="168"/>
      <c r="C431" s="169" t="s">
        <v>1034</v>
      </c>
      <c r="D431" s="170" t="s">
        <v>1070</v>
      </c>
      <c r="E431" s="171"/>
      <c r="F431" s="172"/>
      <c r="G431" s="71" t="s">
        <v>338</v>
      </c>
      <c r="H431" s="172"/>
      <c r="I431" s="172" t="s">
        <v>349</v>
      </c>
      <c r="J431" s="173">
        <v>2.29</v>
      </c>
      <c r="K431" s="150">
        <f t="shared" si="25"/>
        <v>0.57250000000000001</v>
      </c>
      <c r="L431"/>
    </row>
    <row r="432" spans="1:12" s="64" customFormat="1" ht="20.100000000000001" customHeight="1">
      <c r="A432" s="915"/>
      <c r="B432" s="168"/>
      <c r="C432" s="169" t="s">
        <v>494</v>
      </c>
      <c r="D432" s="170" t="s">
        <v>1070</v>
      </c>
      <c r="E432" s="171"/>
      <c r="F432" s="71"/>
      <c r="G432" s="71" t="s">
        <v>338</v>
      </c>
      <c r="H432" s="172"/>
      <c r="I432" s="172" t="s">
        <v>349</v>
      </c>
      <c r="J432" s="173">
        <v>3.54</v>
      </c>
      <c r="K432" s="150">
        <f t="shared" si="25"/>
        <v>0.88500000000000001</v>
      </c>
      <c r="L432"/>
    </row>
    <row r="433" spans="1:12" s="64" customFormat="1" ht="20.100000000000001" customHeight="1">
      <c r="A433" s="915"/>
      <c r="B433" s="168"/>
      <c r="C433" s="169" t="s">
        <v>1087</v>
      </c>
      <c r="D433" s="170" t="s">
        <v>1070</v>
      </c>
      <c r="E433" s="171"/>
      <c r="F433" s="172"/>
      <c r="G433" s="71" t="s">
        <v>338</v>
      </c>
      <c r="H433" s="172"/>
      <c r="I433" s="172" t="s">
        <v>349</v>
      </c>
      <c r="J433" s="173">
        <v>6.21</v>
      </c>
      <c r="K433" s="150">
        <f t="shared" si="25"/>
        <v>1.5525</v>
      </c>
      <c r="L433"/>
    </row>
    <row r="434" spans="1:12" s="64" customFormat="1" ht="20.100000000000001" customHeight="1">
      <c r="A434" s="915"/>
      <c r="B434" s="183"/>
      <c r="C434" s="183"/>
      <c r="D434" s="184"/>
      <c r="E434" s="185">
        <v>0</v>
      </c>
      <c r="F434" s="186">
        <v>2</v>
      </c>
      <c r="G434" s="186">
        <v>24</v>
      </c>
      <c r="H434" s="186"/>
      <c r="I434" s="187"/>
      <c r="J434" s="188">
        <f>SUM(J408:J433)</f>
        <v>483.81</v>
      </c>
      <c r="K434" s="188">
        <f>SUM(J434)</f>
        <v>483.81</v>
      </c>
      <c r="L434"/>
    </row>
    <row r="435" spans="1:12" s="64" customFormat="1" ht="20.100000000000001" customHeight="1">
      <c r="A435" s="915"/>
      <c r="B435" s="120">
        <v>177</v>
      </c>
      <c r="C435" s="144" t="s">
        <v>2690</v>
      </c>
      <c r="D435" s="122"/>
      <c r="E435" s="145"/>
      <c r="F435" s="125"/>
      <c r="G435" s="125"/>
      <c r="H435" s="125"/>
      <c r="I435" s="125"/>
      <c r="J435" s="125"/>
      <c r="K435" s="126"/>
      <c r="L435" t="s">
        <v>622</v>
      </c>
    </row>
    <row r="436" spans="1:12" s="64" customFormat="1" ht="20.100000000000001" customHeight="1">
      <c r="A436" s="915"/>
      <c r="B436" s="168"/>
      <c r="C436" s="169" t="s">
        <v>876</v>
      </c>
      <c r="D436" s="170" t="s">
        <v>1088</v>
      </c>
      <c r="E436" s="171"/>
      <c r="F436" s="71" t="s">
        <v>338</v>
      </c>
      <c r="G436" s="71"/>
      <c r="H436" s="172"/>
      <c r="I436" s="172" t="s">
        <v>356</v>
      </c>
      <c r="J436" s="173">
        <v>196</v>
      </c>
      <c r="K436" s="150">
        <f>SUM(J436/2)</f>
        <v>98</v>
      </c>
      <c r="L436"/>
    </row>
    <row r="437" spans="1:12" s="64" customFormat="1" ht="20.100000000000001" customHeight="1">
      <c r="A437" s="915"/>
      <c r="B437" s="168"/>
      <c r="C437" s="169" t="s">
        <v>1089</v>
      </c>
      <c r="D437" s="170" t="s">
        <v>1090</v>
      </c>
      <c r="E437" s="171"/>
      <c r="F437" s="172"/>
      <c r="G437" s="71" t="s">
        <v>338</v>
      </c>
      <c r="H437" s="172"/>
      <c r="I437" s="172" t="s">
        <v>349</v>
      </c>
      <c r="J437" s="173">
        <v>3.48</v>
      </c>
      <c r="K437" s="150">
        <f>SUM(J437*25/100)</f>
        <v>0.87</v>
      </c>
      <c r="L437"/>
    </row>
    <row r="438" spans="1:12" s="64" customFormat="1" ht="20.100000000000001" customHeight="1">
      <c r="A438" s="915"/>
      <c r="B438" s="183"/>
      <c r="C438" s="183"/>
      <c r="D438" s="184"/>
      <c r="E438" s="185"/>
      <c r="F438" s="186">
        <v>1</v>
      </c>
      <c r="G438" s="186">
        <v>1</v>
      </c>
      <c r="H438" s="186"/>
      <c r="I438" s="187"/>
      <c r="J438" s="188">
        <f>SUM(J436:J437)</f>
        <v>199.48</v>
      </c>
      <c r="K438" s="188">
        <f>SUM(J438)</f>
        <v>199.48</v>
      </c>
      <c r="L438"/>
    </row>
    <row r="439" spans="1:12" s="64" customFormat="1" ht="20.100000000000001" customHeight="1">
      <c r="A439" s="915"/>
      <c r="B439" s="120">
        <v>178</v>
      </c>
      <c r="C439" s="144" t="s">
        <v>2691</v>
      </c>
      <c r="D439" s="122"/>
      <c r="E439" s="145"/>
      <c r="F439" s="125"/>
      <c r="G439" s="125"/>
      <c r="H439" s="125"/>
      <c r="I439" s="125"/>
      <c r="J439" s="125"/>
      <c r="K439" s="126"/>
      <c r="L439"/>
    </row>
    <row r="440" spans="1:12" s="64" customFormat="1" ht="20.100000000000001" customHeight="1">
      <c r="A440" s="915"/>
      <c r="B440" s="168"/>
      <c r="C440" s="169" t="s">
        <v>494</v>
      </c>
      <c r="D440" s="170" t="s">
        <v>1091</v>
      </c>
      <c r="E440" s="171"/>
      <c r="F440" s="71"/>
      <c r="G440" s="71" t="s">
        <v>338</v>
      </c>
      <c r="H440" s="172"/>
      <c r="I440" s="172" t="s">
        <v>349</v>
      </c>
      <c r="J440" s="173">
        <v>5.45</v>
      </c>
      <c r="K440" s="150">
        <f t="shared" ref="K440:K445" si="26">SUM(J440*25/100)</f>
        <v>1.3625</v>
      </c>
      <c r="L440"/>
    </row>
    <row r="441" spans="1:12" s="64" customFormat="1" ht="20.100000000000001" customHeight="1">
      <c r="A441" s="915"/>
      <c r="B441" s="168"/>
      <c r="C441" s="169" t="s">
        <v>1092</v>
      </c>
      <c r="D441" s="170" t="s">
        <v>1091</v>
      </c>
      <c r="E441" s="171"/>
      <c r="F441" s="172"/>
      <c r="G441" s="71" t="s">
        <v>338</v>
      </c>
      <c r="H441" s="172"/>
      <c r="I441" s="172" t="s">
        <v>349</v>
      </c>
      <c r="J441" s="173">
        <v>5.78</v>
      </c>
      <c r="K441" s="150">
        <f t="shared" si="26"/>
        <v>1.4450000000000001</v>
      </c>
      <c r="L441"/>
    </row>
    <row r="442" spans="1:12" s="64" customFormat="1" ht="20.100000000000001" customHeight="1">
      <c r="A442" s="915"/>
      <c r="B442" s="168"/>
      <c r="C442" s="169" t="s">
        <v>1093</v>
      </c>
      <c r="D442" s="170" t="s">
        <v>1091</v>
      </c>
      <c r="E442" s="171"/>
      <c r="F442" s="71"/>
      <c r="G442" s="71" t="s">
        <v>338</v>
      </c>
      <c r="H442" s="172"/>
      <c r="I442" s="172" t="s">
        <v>349</v>
      </c>
      <c r="J442" s="173">
        <v>9.4499999999999993</v>
      </c>
      <c r="K442" s="150">
        <f t="shared" si="26"/>
        <v>2.3624999999999998</v>
      </c>
      <c r="L442"/>
    </row>
    <row r="443" spans="1:12" s="64" customFormat="1" ht="20.100000000000001" customHeight="1">
      <c r="A443" s="915"/>
      <c r="B443" s="168"/>
      <c r="C443" s="169" t="s">
        <v>1094</v>
      </c>
      <c r="D443" s="170" t="s">
        <v>1091</v>
      </c>
      <c r="E443" s="171"/>
      <c r="F443" s="172"/>
      <c r="G443" s="71" t="s">
        <v>338</v>
      </c>
      <c r="H443" s="172"/>
      <c r="I443" s="172" t="s">
        <v>349</v>
      </c>
      <c r="J443" s="173">
        <v>6.48</v>
      </c>
      <c r="K443" s="150">
        <f t="shared" si="26"/>
        <v>1.62</v>
      </c>
      <c r="L443"/>
    </row>
    <row r="444" spans="1:12" s="64" customFormat="1" ht="20.100000000000001" customHeight="1">
      <c r="A444" s="915"/>
      <c r="B444" s="168"/>
      <c r="C444" s="169" t="s">
        <v>1095</v>
      </c>
      <c r="D444" s="170" t="s">
        <v>1091</v>
      </c>
      <c r="E444" s="171"/>
      <c r="F444" s="71"/>
      <c r="G444" s="71" t="s">
        <v>338</v>
      </c>
      <c r="H444" s="172"/>
      <c r="I444" s="172" t="s">
        <v>349</v>
      </c>
      <c r="J444" s="173">
        <v>5.24</v>
      </c>
      <c r="K444" s="150">
        <f t="shared" si="26"/>
        <v>1.31</v>
      </c>
      <c r="L444"/>
    </row>
    <row r="445" spans="1:12" s="64" customFormat="1" ht="20.100000000000001" customHeight="1">
      <c r="A445" s="915"/>
      <c r="B445" s="168"/>
      <c r="C445" s="169" t="s">
        <v>1096</v>
      </c>
      <c r="D445" s="170" t="s">
        <v>1091</v>
      </c>
      <c r="E445" s="171"/>
      <c r="F445" s="172"/>
      <c r="G445" s="71" t="s">
        <v>338</v>
      </c>
      <c r="H445" s="172"/>
      <c r="I445" s="172" t="s">
        <v>349</v>
      </c>
      <c r="J445" s="173">
        <v>2.56</v>
      </c>
      <c r="K445" s="150">
        <f t="shared" si="26"/>
        <v>0.64</v>
      </c>
      <c r="L445"/>
    </row>
    <row r="446" spans="1:12" s="64" customFormat="1" ht="20.100000000000001" customHeight="1">
      <c r="A446" s="915"/>
      <c r="B446" s="183"/>
      <c r="C446" s="183"/>
      <c r="D446" s="184"/>
      <c r="E446" s="185"/>
      <c r="F446" s="186"/>
      <c r="G446" s="186">
        <v>6</v>
      </c>
      <c r="H446" s="186"/>
      <c r="I446" s="187"/>
      <c r="J446" s="188">
        <f>SUM(J440:J445)</f>
        <v>34.96</v>
      </c>
      <c r="K446" s="188">
        <f>SUM(J446)</f>
        <v>34.96</v>
      </c>
      <c r="L446"/>
    </row>
    <row r="447" spans="1:12" s="64" customFormat="1" ht="20.100000000000001" customHeight="1">
      <c r="A447" s="915"/>
      <c r="B447" s="120">
        <v>179</v>
      </c>
      <c r="C447" s="144" t="s">
        <v>2692</v>
      </c>
      <c r="D447" s="122"/>
      <c r="E447" s="145"/>
      <c r="F447" s="125"/>
      <c r="G447" s="125"/>
      <c r="H447" s="125"/>
      <c r="I447" s="125"/>
      <c r="J447" s="125"/>
      <c r="K447" s="126"/>
      <c r="L447"/>
    </row>
    <row r="448" spans="1:12" s="64" customFormat="1" ht="20.100000000000001" customHeight="1">
      <c r="A448" s="915"/>
      <c r="B448" s="168"/>
      <c r="C448" s="169" t="s">
        <v>1097</v>
      </c>
      <c r="D448" s="170" t="s">
        <v>1098</v>
      </c>
      <c r="E448" s="71" t="s">
        <v>338</v>
      </c>
      <c r="F448" s="71"/>
      <c r="G448" s="71"/>
      <c r="H448" s="172"/>
      <c r="I448" s="172" t="s">
        <v>445</v>
      </c>
      <c r="J448" s="173">
        <v>300</v>
      </c>
      <c r="K448" s="150">
        <v>225</v>
      </c>
      <c r="L448"/>
    </row>
    <row r="449" spans="1:12" s="64" customFormat="1" ht="20.100000000000001" customHeight="1">
      <c r="A449" s="915"/>
      <c r="B449" s="168"/>
      <c r="C449" s="169" t="s">
        <v>1099</v>
      </c>
      <c r="D449" s="170" t="s">
        <v>1100</v>
      </c>
      <c r="E449" s="171"/>
      <c r="F449" s="71" t="s">
        <v>338</v>
      </c>
      <c r="G449" s="71"/>
      <c r="H449" s="172"/>
      <c r="I449" s="172" t="s">
        <v>356</v>
      </c>
      <c r="J449" s="173">
        <v>367</v>
      </c>
      <c r="K449" s="150">
        <v>184</v>
      </c>
      <c r="L449"/>
    </row>
    <row r="450" spans="1:12" s="64" customFormat="1" ht="20.100000000000001" customHeight="1">
      <c r="A450" s="915"/>
      <c r="B450" s="168"/>
      <c r="C450" s="169" t="s">
        <v>1101</v>
      </c>
      <c r="D450" s="170" t="s">
        <v>1102</v>
      </c>
      <c r="E450" s="171"/>
      <c r="F450" s="172"/>
      <c r="G450" s="71" t="s">
        <v>338</v>
      </c>
      <c r="H450" s="172"/>
      <c r="I450" s="172" t="s">
        <v>349</v>
      </c>
      <c r="J450" s="173">
        <v>5.24</v>
      </c>
      <c r="K450" s="150">
        <f t="shared" ref="K450:K466" si="27">SUM(J450*25/100)</f>
        <v>1.31</v>
      </c>
      <c r="L450"/>
    </row>
    <row r="451" spans="1:12" s="64" customFormat="1" ht="20.100000000000001" customHeight="1">
      <c r="A451" s="915"/>
      <c r="B451" s="168"/>
      <c r="C451" s="169" t="s">
        <v>898</v>
      </c>
      <c r="D451" s="170" t="s">
        <v>1102</v>
      </c>
      <c r="E451" s="171"/>
      <c r="F451" s="71"/>
      <c r="G451" s="71" t="s">
        <v>338</v>
      </c>
      <c r="H451" s="172"/>
      <c r="I451" s="172" t="s">
        <v>349</v>
      </c>
      <c r="J451" s="173">
        <v>2.56</v>
      </c>
      <c r="K451" s="150">
        <f t="shared" si="27"/>
        <v>0.64</v>
      </c>
      <c r="L451"/>
    </row>
    <row r="452" spans="1:12" s="64" customFormat="1" ht="20.100000000000001" customHeight="1">
      <c r="A452" s="915"/>
      <c r="B452" s="168"/>
      <c r="C452" s="169" t="s">
        <v>1103</v>
      </c>
      <c r="D452" s="170" t="s">
        <v>1102</v>
      </c>
      <c r="E452" s="171"/>
      <c r="F452" s="172"/>
      <c r="G452" s="71" t="s">
        <v>338</v>
      </c>
      <c r="H452" s="172"/>
      <c r="I452" s="172" t="s">
        <v>349</v>
      </c>
      <c r="J452" s="173">
        <v>1.1499999999999999</v>
      </c>
      <c r="K452" s="150">
        <f t="shared" si="27"/>
        <v>0.28749999999999998</v>
      </c>
      <c r="L452"/>
    </row>
    <row r="453" spans="1:12" s="64" customFormat="1" ht="20.100000000000001" customHeight="1">
      <c r="A453" s="915"/>
      <c r="B453" s="168"/>
      <c r="C453" s="169" t="s">
        <v>1104</v>
      </c>
      <c r="D453" s="170" t="s">
        <v>1102</v>
      </c>
      <c r="E453" s="171"/>
      <c r="F453" s="172"/>
      <c r="G453" s="71" t="s">
        <v>338</v>
      </c>
      <c r="H453" s="172"/>
      <c r="I453" s="172" t="s">
        <v>349</v>
      </c>
      <c r="J453" s="173">
        <v>1.29</v>
      </c>
      <c r="K453" s="150">
        <f t="shared" si="27"/>
        <v>0.32250000000000001</v>
      </c>
      <c r="L453"/>
    </row>
    <row r="454" spans="1:12" s="64" customFormat="1" ht="20.100000000000001" customHeight="1">
      <c r="A454" s="915"/>
      <c r="B454" s="168"/>
      <c r="C454" s="169" t="s">
        <v>1105</v>
      </c>
      <c r="D454" s="170" t="s">
        <v>1102</v>
      </c>
      <c r="E454" s="171"/>
      <c r="F454" s="71"/>
      <c r="G454" s="71" t="s">
        <v>338</v>
      </c>
      <c r="H454" s="172"/>
      <c r="I454" s="172" t="s">
        <v>349</v>
      </c>
      <c r="J454" s="173">
        <v>2.21</v>
      </c>
      <c r="K454" s="150">
        <f t="shared" si="27"/>
        <v>0.55249999999999999</v>
      </c>
      <c r="L454"/>
    </row>
    <row r="455" spans="1:12" s="64" customFormat="1" ht="20.100000000000001" customHeight="1">
      <c r="A455" s="915"/>
      <c r="B455" s="168"/>
      <c r="C455" s="169" t="s">
        <v>1106</v>
      </c>
      <c r="D455" s="170" t="s">
        <v>1102</v>
      </c>
      <c r="E455" s="171"/>
      <c r="F455" s="71"/>
      <c r="G455" s="71" t="s">
        <v>338</v>
      </c>
      <c r="H455" s="172"/>
      <c r="I455" s="172" t="s">
        <v>349</v>
      </c>
      <c r="J455" s="173">
        <v>3.69</v>
      </c>
      <c r="K455" s="150">
        <f t="shared" si="27"/>
        <v>0.92249999999999999</v>
      </c>
      <c r="L455"/>
    </row>
    <row r="456" spans="1:12" s="64" customFormat="1" ht="20.100000000000001" customHeight="1">
      <c r="A456" s="915"/>
      <c r="B456" s="168"/>
      <c r="C456" s="169" t="s">
        <v>561</v>
      </c>
      <c r="D456" s="170" t="s">
        <v>1102</v>
      </c>
      <c r="E456" s="171"/>
      <c r="F456" s="172"/>
      <c r="G456" s="71" t="s">
        <v>338</v>
      </c>
      <c r="H456" s="172"/>
      <c r="I456" s="172" t="s">
        <v>349</v>
      </c>
      <c r="J456" s="173">
        <v>9.4499999999999993</v>
      </c>
      <c r="K456" s="150">
        <f t="shared" si="27"/>
        <v>2.3624999999999998</v>
      </c>
      <c r="L456"/>
    </row>
    <row r="457" spans="1:12" s="64" customFormat="1" ht="20.100000000000001" customHeight="1">
      <c r="A457" s="915"/>
      <c r="B457" s="168"/>
      <c r="C457" s="169" t="s">
        <v>1107</v>
      </c>
      <c r="D457" s="170" t="s">
        <v>1102</v>
      </c>
      <c r="E457" s="171"/>
      <c r="F457" s="172"/>
      <c r="G457" s="71" t="s">
        <v>338</v>
      </c>
      <c r="H457" s="172"/>
      <c r="I457" s="172" t="s">
        <v>349</v>
      </c>
      <c r="J457" s="173">
        <v>5.45</v>
      </c>
      <c r="K457" s="150">
        <f t="shared" si="27"/>
        <v>1.3625</v>
      </c>
      <c r="L457"/>
    </row>
    <row r="458" spans="1:12" s="64" customFormat="1" ht="20.100000000000001" customHeight="1">
      <c r="A458" s="915"/>
      <c r="B458" s="168"/>
      <c r="C458" s="169" t="s">
        <v>1108</v>
      </c>
      <c r="D458" s="170" t="s">
        <v>1102</v>
      </c>
      <c r="E458" s="171"/>
      <c r="F458" s="71"/>
      <c r="G458" s="71" t="s">
        <v>338</v>
      </c>
      <c r="H458" s="172"/>
      <c r="I458" s="172" t="s">
        <v>349</v>
      </c>
      <c r="J458" s="173">
        <v>2.98</v>
      </c>
      <c r="K458" s="150">
        <f t="shared" si="27"/>
        <v>0.745</v>
      </c>
      <c r="L458"/>
    </row>
    <row r="459" spans="1:12" s="64" customFormat="1" ht="20.100000000000001" customHeight="1">
      <c r="A459" s="915"/>
      <c r="B459" s="168"/>
      <c r="C459" s="169" t="s">
        <v>1109</v>
      </c>
      <c r="D459" s="170" t="s">
        <v>1102</v>
      </c>
      <c r="E459" s="171"/>
      <c r="F459" s="172"/>
      <c r="G459" s="71" t="s">
        <v>338</v>
      </c>
      <c r="H459" s="172"/>
      <c r="I459" s="172" t="s">
        <v>349</v>
      </c>
      <c r="J459" s="173">
        <v>4.25</v>
      </c>
      <c r="K459" s="150">
        <f t="shared" si="27"/>
        <v>1.0625</v>
      </c>
      <c r="L459"/>
    </row>
    <row r="460" spans="1:12" s="64" customFormat="1" ht="20.100000000000001" customHeight="1">
      <c r="A460" s="915"/>
      <c r="B460" s="168"/>
      <c r="C460" s="169" t="s">
        <v>569</v>
      </c>
      <c r="D460" s="170" t="s">
        <v>1102</v>
      </c>
      <c r="E460" s="171"/>
      <c r="F460" s="172"/>
      <c r="G460" s="71" t="s">
        <v>338</v>
      </c>
      <c r="H460" s="172"/>
      <c r="I460" s="172" t="s">
        <v>349</v>
      </c>
      <c r="J460" s="173">
        <v>2.78</v>
      </c>
      <c r="K460" s="150">
        <f t="shared" si="27"/>
        <v>0.69499999999999995</v>
      </c>
      <c r="L460"/>
    </row>
    <row r="461" spans="1:12" s="64" customFormat="1" ht="20.100000000000001" customHeight="1">
      <c r="A461" s="915"/>
      <c r="B461" s="168"/>
      <c r="C461" s="169" t="s">
        <v>470</v>
      </c>
      <c r="D461" s="170" t="s">
        <v>1102</v>
      </c>
      <c r="E461" s="171"/>
      <c r="F461" s="71"/>
      <c r="G461" s="71" t="s">
        <v>338</v>
      </c>
      <c r="H461" s="172"/>
      <c r="I461" s="172" t="s">
        <v>349</v>
      </c>
      <c r="J461" s="173">
        <v>6.54</v>
      </c>
      <c r="K461" s="150">
        <f t="shared" si="27"/>
        <v>1.635</v>
      </c>
      <c r="L461"/>
    </row>
    <row r="462" spans="1:12" s="64" customFormat="1" ht="20.100000000000001" customHeight="1">
      <c r="A462" s="915"/>
      <c r="B462" s="168"/>
      <c r="C462" s="169" t="s">
        <v>1110</v>
      </c>
      <c r="D462" s="170" t="s">
        <v>1102</v>
      </c>
      <c r="E462" s="171"/>
      <c r="F462" s="71"/>
      <c r="G462" s="71" t="s">
        <v>338</v>
      </c>
      <c r="H462" s="172"/>
      <c r="I462" s="172" t="s">
        <v>349</v>
      </c>
      <c r="J462" s="173">
        <v>2.11</v>
      </c>
      <c r="K462" s="150">
        <f t="shared" si="27"/>
        <v>0.52749999999999997</v>
      </c>
      <c r="L462"/>
    </row>
    <row r="463" spans="1:12" s="64" customFormat="1" ht="20.100000000000001" customHeight="1">
      <c r="A463" s="915"/>
      <c r="B463" s="168"/>
      <c r="C463" s="169" t="s">
        <v>1111</v>
      </c>
      <c r="D463" s="170" t="s">
        <v>1102</v>
      </c>
      <c r="E463" s="171"/>
      <c r="F463" s="172"/>
      <c r="G463" s="71" t="s">
        <v>338</v>
      </c>
      <c r="H463" s="172"/>
      <c r="I463" s="172" t="s">
        <v>349</v>
      </c>
      <c r="J463" s="173">
        <v>2.21</v>
      </c>
      <c r="K463" s="150">
        <f t="shared" si="27"/>
        <v>0.55249999999999999</v>
      </c>
      <c r="L463"/>
    </row>
    <row r="464" spans="1:12" s="64" customFormat="1" ht="20.100000000000001" customHeight="1">
      <c r="A464" s="915"/>
      <c r="B464" s="168"/>
      <c r="C464" s="169" t="s">
        <v>1112</v>
      </c>
      <c r="D464" s="170" t="s">
        <v>1102</v>
      </c>
      <c r="E464" s="171"/>
      <c r="F464" s="172"/>
      <c r="G464" s="71" t="s">
        <v>338</v>
      </c>
      <c r="H464" s="172"/>
      <c r="I464" s="172" t="s">
        <v>349</v>
      </c>
      <c r="J464" s="173">
        <v>5.21</v>
      </c>
      <c r="K464" s="150">
        <f t="shared" si="27"/>
        <v>1.3025</v>
      </c>
      <c r="L464"/>
    </row>
    <row r="465" spans="1:12" s="64" customFormat="1" ht="20.100000000000001" customHeight="1">
      <c r="A465" s="915"/>
      <c r="B465" s="168"/>
      <c r="C465" s="169" t="s">
        <v>378</v>
      </c>
      <c r="D465" s="170" t="s">
        <v>1102</v>
      </c>
      <c r="E465" s="171"/>
      <c r="F465" s="71"/>
      <c r="G465" s="71" t="s">
        <v>338</v>
      </c>
      <c r="H465" s="172"/>
      <c r="I465" s="172" t="s">
        <v>349</v>
      </c>
      <c r="J465" s="173">
        <v>2.29</v>
      </c>
      <c r="K465" s="150">
        <f t="shared" si="27"/>
        <v>0.57250000000000001</v>
      </c>
      <c r="L465"/>
    </row>
    <row r="466" spans="1:12" s="64" customFormat="1" ht="20.100000000000001" customHeight="1">
      <c r="A466" s="915"/>
      <c r="B466" s="168"/>
      <c r="C466" s="169" t="s">
        <v>1113</v>
      </c>
      <c r="D466" s="170" t="s">
        <v>1102</v>
      </c>
      <c r="E466" s="171"/>
      <c r="F466" s="172"/>
      <c r="G466" s="71" t="s">
        <v>338</v>
      </c>
      <c r="H466" s="172"/>
      <c r="I466" s="172" t="s">
        <v>349</v>
      </c>
      <c r="J466" s="173">
        <v>3.54</v>
      </c>
      <c r="K466" s="150">
        <f t="shared" si="27"/>
        <v>0.88500000000000001</v>
      </c>
      <c r="L466"/>
    </row>
    <row r="467" spans="1:12" s="64" customFormat="1" ht="20.100000000000001" customHeight="1">
      <c r="A467" s="915"/>
      <c r="B467" s="183"/>
      <c r="C467" s="183"/>
      <c r="D467" s="184"/>
      <c r="E467" s="185">
        <v>1</v>
      </c>
      <c r="F467" s="186">
        <v>1</v>
      </c>
      <c r="G467" s="186">
        <v>17</v>
      </c>
      <c r="H467" s="186"/>
      <c r="I467" s="187"/>
      <c r="J467" s="188">
        <f>SUM(J448:J466)</f>
        <v>729.95</v>
      </c>
      <c r="K467" s="188">
        <f>SUM(K448:K466)</f>
        <v>424.73750000000001</v>
      </c>
      <c r="L467"/>
    </row>
    <row r="468" spans="1:12" s="64" customFormat="1" ht="20.100000000000001" customHeight="1">
      <c r="A468" s="915"/>
      <c r="B468" s="120">
        <v>180</v>
      </c>
      <c r="C468" s="144" t="s">
        <v>2693</v>
      </c>
      <c r="D468" s="122"/>
      <c r="E468" s="145"/>
      <c r="F468" s="125"/>
      <c r="G468" s="125"/>
      <c r="H468" s="125"/>
      <c r="I468" s="125"/>
      <c r="J468" s="125"/>
      <c r="K468" s="126"/>
      <c r="L468"/>
    </row>
    <row r="469" spans="1:12" s="64" customFormat="1" ht="20.100000000000001" customHeight="1">
      <c r="A469" s="915"/>
      <c r="B469" s="168"/>
      <c r="C469" s="169" t="s">
        <v>529</v>
      </c>
      <c r="D469" s="170" t="s">
        <v>1114</v>
      </c>
      <c r="E469" s="171"/>
      <c r="F469" s="71" t="s">
        <v>338</v>
      </c>
      <c r="G469" s="71"/>
      <c r="H469" s="172"/>
      <c r="I469" s="172" t="s">
        <v>356</v>
      </c>
      <c r="J469" s="173">
        <v>118</v>
      </c>
      <c r="K469" s="150">
        <f>SUM(J469/2)</f>
        <v>59</v>
      </c>
      <c r="L469"/>
    </row>
    <row r="470" spans="1:12" s="64" customFormat="1" ht="20.100000000000001" customHeight="1">
      <c r="A470" s="915"/>
      <c r="B470" s="168"/>
      <c r="C470" s="169" t="s">
        <v>876</v>
      </c>
      <c r="D470" s="170" t="s">
        <v>1114</v>
      </c>
      <c r="E470" s="171"/>
      <c r="F470" s="71" t="s">
        <v>338</v>
      </c>
      <c r="G470" s="71"/>
      <c r="H470" s="172"/>
      <c r="I470" s="172" t="s">
        <v>356</v>
      </c>
      <c r="J470" s="173">
        <v>80</v>
      </c>
      <c r="K470" s="150">
        <f>SUM(J470/2)</f>
        <v>40</v>
      </c>
      <c r="L470"/>
    </row>
    <row r="471" spans="1:12" s="64" customFormat="1" ht="20.100000000000001" customHeight="1">
      <c r="A471" s="915"/>
      <c r="B471" s="168"/>
      <c r="C471" s="169" t="s">
        <v>601</v>
      </c>
      <c r="D471" s="170" t="s">
        <v>1115</v>
      </c>
      <c r="E471" s="171"/>
      <c r="F471" s="172"/>
      <c r="G471" s="71" t="s">
        <v>338</v>
      </c>
      <c r="H471" s="172"/>
      <c r="I471" s="172" t="s">
        <v>349</v>
      </c>
      <c r="J471" s="173">
        <v>2.21</v>
      </c>
      <c r="K471" s="150">
        <f>SUM(J471*25/100)</f>
        <v>0.55249999999999999</v>
      </c>
      <c r="L471"/>
    </row>
    <row r="472" spans="1:12" s="64" customFormat="1" ht="20.100000000000001" customHeight="1">
      <c r="A472" s="915"/>
      <c r="B472" s="168"/>
      <c r="C472" s="169" t="s">
        <v>915</v>
      </c>
      <c r="D472" s="170" t="s">
        <v>1115</v>
      </c>
      <c r="E472" s="171"/>
      <c r="F472" s="71"/>
      <c r="G472" s="71" t="s">
        <v>338</v>
      </c>
      <c r="H472" s="172"/>
      <c r="I472" s="172" t="s">
        <v>349</v>
      </c>
      <c r="J472" s="173">
        <v>3.21</v>
      </c>
      <c r="K472" s="150">
        <f>SUM(J472*25/100)</f>
        <v>0.80249999999999999</v>
      </c>
      <c r="L472"/>
    </row>
    <row r="473" spans="1:12" s="64" customFormat="1" ht="20.100000000000001" customHeight="1">
      <c r="A473" s="915"/>
      <c r="B473" s="168"/>
      <c r="C473" s="169" t="s">
        <v>1116</v>
      </c>
      <c r="D473" s="170" t="s">
        <v>1115</v>
      </c>
      <c r="E473" s="171"/>
      <c r="F473" s="71"/>
      <c r="G473" s="71" t="s">
        <v>338</v>
      </c>
      <c r="H473" s="172"/>
      <c r="I473" s="172" t="s">
        <v>349</v>
      </c>
      <c r="J473" s="173">
        <v>3.69</v>
      </c>
      <c r="K473" s="150">
        <f>SUM(J473*25/100)</f>
        <v>0.92249999999999999</v>
      </c>
      <c r="L473"/>
    </row>
    <row r="474" spans="1:12" s="64" customFormat="1" ht="20.100000000000001" customHeight="1">
      <c r="A474" s="915"/>
      <c r="B474" s="168"/>
      <c r="C474" s="169" t="s">
        <v>755</v>
      </c>
      <c r="D474" s="170" t="s">
        <v>1115</v>
      </c>
      <c r="E474" s="171"/>
      <c r="F474" s="172"/>
      <c r="G474" s="71" t="s">
        <v>338</v>
      </c>
      <c r="H474" s="172"/>
      <c r="I474" s="172" t="s">
        <v>349</v>
      </c>
      <c r="J474" s="173">
        <v>2.48</v>
      </c>
      <c r="K474" s="150">
        <f>SUM(J474*25/100)</f>
        <v>0.62</v>
      </c>
      <c r="L474"/>
    </row>
    <row r="475" spans="1:12" s="64" customFormat="1" ht="20.100000000000001" customHeight="1">
      <c r="A475" s="194"/>
      <c r="B475" s="183"/>
      <c r="C475" s="183"/>
      <c r="D475" s="184"/>
      <c r="E475" s="185"/>
      <c r="F475" s="186">
        <v>2</v>
      </c>
      <c r="G475" s="186">
        <v>4</v>
      </c>
      <c r="H475" s="186"/>
      <c r="I475" s="187"/>
      <c r="J475" s="188">
        <f>SUM(J469:J474)</f>
        <v>209.59</v>
      </c>
      <c r="K475" s="188">
        <f>SUM(J475)</f>
        <v>209.59</v>
      </c>
      <c r="L475"/>
    </row>
    <row r="476" spans="1:12" s="63" customFormat="1" ht="20.100000000000001" customHeight="1">
      <c r="A476" s="195"/>
      <c r="B476" s="196"/>
      <c r="C476" s="896" t="s">
        <v>273</v>
      </c>
      <c r="D476" s="897"/>
      <c r="E476" s="197">
        <f>E475+E467+E446+E438+E434</f>
        <v>1</v>
      </c>
      <c r="F476" s="197">
        <f t="shared" ref="F476:K476" si="28">F475+F467+F446+F438+F434</f>
        <v>6</v>
      </c>
      <c r="G476" s="197">
        <f t="shared" si="28"/>
        <v>52</v>
      </c>
      <c r="H476" s="197"/>
      <c r="I476" s="197"/>
      <c r="J476" s="197">
        <f t="shared" si="28"/>
        <v>1657.79</v>
      </c>
      <c r="K476" s="197">
        <f t="shared" si="28"/>
        <v>1352.5775000000001</v>
      </c>
      <c r="L476"/>
    </row>
    <row r="477" spans="1:12" s="63" customFormat="1" ht="20.100000000000001" customHeight="1">
      <c r="A477" s="198"/>
      <c r="B477" s="199"/>
      <c r="C477" s="199"/>
      <c r="D477" s="200"/>
      <c r="E477" s="200">
        <f>E476+E406+E346+E308+E275+E217+E180+E120+E70</f>
        <v>1</v>
      </c>
      <c r="F477" s="200">
        <f>F476+F406+F346+F308+F275+F217+F180+F120+F70</f>
        <v>42</v>
      </c>
      <c r="G477" s="200">
        <f>G476+G406+G346+G308+G275+G217+G180+G120+G70</f>
        <v>324</v>
      </c>
      <c r="H477" s="200"/>
      <c r="I477" s="200"/>
      <c r="J477" s="200">
        <f>J476+J406+J346+J308+J275+J217+J180+J120+J70</f>
        <v>5236.08</v>
      </c>
      <c r="K477" s="201">
        <f>K476+K406+K346+K308+K275+K217+K180+K120+K70</f>
        <v>3019.3230000000003</v>
      </c>
      <c r="L477"/>
    </row>
    <row r="478" spans="1:12" ht="20.100000000000001" customHeight="1"/>
    <row r="479" spans="1:12" ht="20.100000000000001" customHeight="1"/>
    <row r="480" spans="1:12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14.1" customHeight="1"/>
    <row r="548" ht="14.1" customHeight="1"/>
  </sheetData>
  <mergeCells count="27">
    <mergeCell ref="A5:K5"/>
    <mergeCell ref="A121:A178"/>
    <mergeCell ref="K9:K10"/>
    <mergeCell ref="A12:A69"/>
    <mergeCell ref="C70:D70"/>
    <mergeCell ref="A71:A119"/>
    <mergeCell ref="C120:D120"/>
    <mergeCell ref="C9:C10"/>
    <mergeCell ref="D9:D10"/>
    <mergeCell ref="E9:H9"/>
    <mergeCell ref="I9:I10"/>
    <mergeCell ref="J9:J10"/>
    <mergeCell ref="A3:K3"/>
    <mergeCell ref="C476:D476"/>
    <mergeCell ref="A181:A216"/>
    <mergeCell ref="C217:D217"/>
    <mergeCell ref="A218:A274"/>
    <mergeCell ref="C275:D275"/>
    <mergeCell ref="A276:A307"/>
    <mergeCell ref="C308:D308"/>
    <mergeCell ref="A309:A345"/>
    <mergeCell ref="C346:D346"/>
    <mergeCell ref="A347:A405"/>
    <mergeCell ref="C406:D406"/>
    <mergeCell ref="A407:A474"/>
    <mergeCell ref="C180:D180"/>
    <mergeCell ref="A9:B10"/>
  </mergeCells>
  <pageMargins left="0.7" right="0.7" top="0.75" bottom="0.75" header="0.3" footer="0.3"/>
  <pageSetup paperSize="9" scale="70" orientation="portrait" horizontalDpi="4294967293" verticalDpi="4294967293" r:id="rId1"/>
  <headerFooter>
    <oddFooter>&amp;R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K359"/>
  <sheetViews>
    <sheetView zoomScale="80" zoomScaleNormal="80" workbookViewId="0">
      <selection activeCell="M7" sqref="M7"/>
    </sheetView>
  </sheetViews>
  <sheetFormatPr defaultRowHeight="15"/>
  <cols>
    <col min="1" max="1" width="6.28515625" customWidth="1"/>
    <col min="2" max="2" width="7" style="394" customWidth="1"/>
    <col min="3" max="3" width="35.42578125" style="41" customWidth="1"/>
    <col min="4" max="4" width="19.85546875" customWidth="1"/>
    <col min="5" max="5" width="5.42578125" customWidth="1"/>
    <col min="6" max="6" width="6.28515625" style="60" customWidth="1"/>
    <col min="7" max="7" width="7.5703125" style="60" customWidth="1"/>
    <col min="8" max="8" width="6.7109375" style="60" customWidth="1"/>
    <col min="9" max="9" width="9.85546875" style="60" customWidth="1"/>
    <col min="10" max="10" width="9.5703125" style="60" customWidth="1"/>
    <col min="11" max="11" width="7.85546875" style="14" customWidth="1"/>
    <col min="228" max="228" width="7.85546875" customWidth="1"/>
    <col min="229" max="229" width="5.140625" customWidth="1"/>
    <col min="230" max="230" width="35.42578125" customWidth="1"/>
    <col min="231" max="231" width="19.85546875" customWidth="1"/>
    <col min="232" max="232" width="5.42578125" customWidth="1"/>
    <col min="233" max="233" width="6.28515625" customWidth="1"/>
    <col min="234" max="234" width="7.5703125" customWidth="1"/>
    <col min="235" max="235" width="6.7109375" customWidth="1"/>
    <col min="236" max="236" width="12.5703125" customWidth="1"/>
    <col min="237" max="237" width="8.5703125" customWidth="1"/>
    <col min="238" max="238" width="7.85546875" customWidth="1"/>
    <col min="484" max="484" width="7.85546875" customWidth="1"/>
    <col min="485" max="485" width="5.140625" customWidth="1"/>
    <col min="486" max="486" width="35.42578125" customWidth="1"/>
    <col min="487" max="487" width="19.85546875" customWidth="1"/>
    <col min="488" max="488" width="5.42578125" customWidth="1"/>
    <col min="489" max="489" width="6.28515625" customWidth="1"/>
    <col min="490" max="490" width="7.5703125" customWidth="1"/>
    <col min="491" max="491" width="6.7109375" customWidth="1"/>
    <col min="492" max="492" width="12.5703125" customWidth="1"/>
    <col min="493" max="493" width="8.5703125" customWidth="1"/>
    <col min="494" max="494" width="7.85546875" customWidth="1"/>
    <col min="740" max="740" width="7.85546875" customWidth="1"/>
    <col min="741" max="741" width="5.140625" customWidth="1"/>
    <col min="742" max="742" width="35.42578125" customWidth="1"/>
    <col min="743" max="743" width="19.85546875" customWidth="1"/>
    <col min="744" max="744" width="5.42578125" customWidth="1"/>
    <col min="745" max="745" width="6.28515625" customWidth="1"/>
    <col min="746" max="746" width="7.5703125" customWidth="1"/>
    <col min="747" max="747" width="6.7109375" customWidth="1"/>
    <col min="748" max="748" width="12.5703125" customWidth="1"/>
    <col min="749" max="749" width="8.5703125" customWidth="1"/>
    <col min="750" max="750" width="7.85546875" customWidth="1"/>
    <col min="996" max="996" width="7.85546875" customWidth="1"/>
    <col min="997" max="997" width="5.140625" customWidth="1"/>
    <col min="998" max="998" width="35.42578125" customWidth="1"/>
    <col min="999" max="999" width="19.85546875" customWidth="1"/>
    <col min="1000" max="1000" width="5.42578125" customWidth="1"/>
    <col min="1001" max="1001" width="6.28515625" customWidth="1"/>
    <col min="1002" max="1002" width="7.5703125" customWidth="1"/>
    <col min="1003" max="1003" width="6.7109375" customWidth="1"/>
    <col min="1004" max="1004" width="12.5703125" customWidth="1"/>
    <col min="1005" max="1005" width="8.5703125" customWidth="1"/>
    <col min="1006" max="1006" width="7.85546875" customWidth="1"/>
    <col min="1252" max="1252" width="7.85546875" customWidth="1"/>
    <col min="1253" max="1253" width="5.140625" customWidth="1"/>
    <col min="1254" max="1254" width="35.42578125" customWidth="1"/>
    <col min="1255" max="1255" width="19.85546875" customWidth="1"/>
    <col min="1256" max="1256" width="5.42578125" customWidth="1"/>
    <col min="1257" max="1257" width="6.28515625" customWidth="1"/>
    <col min="1258" max="1258" width="7.5703125" customWidth="1"/>
    <col min="1259" max="1259" width="6.7109375" customWidth="1"/>
    <col min="1260" max="1260" width="12.5703125" customWidth="1"/>
    <col min="1261" max="1261" width="8.5703125" customWidth="1"/>
    <col min="1262" max="1262" width="7.85546875" customWidth="1"/>
    <col min="1508" max="1508" width="7.85546875" customWidth="1"/>
    <col min="1509" max="1509" width="5.140625" customWidth="1"/>
    <col min="1510" max="1510" width="35.42578125" customWidth="1"/>
    <col min="1511" max="1511" width="19.85546875" customWidth="1"/>
    <col min="1512" max="1512" width="5.42578125" customWidth="1"/>
    <col min="1513" max="1513" width="6.28515625" customWidth="1"/>
    <col min="1514" max="1514" width="7.5703125" customWidth="1"/>
    <col min="1515" max="1515" width="6.7109375" customWidth="1"/>
    <col min="1516" max="1516" width="12.5703125" customWidth="1"/>
    <col min="1517" max="1517" width="8.5703125" customWidth="1"/>
    <col min="1518" max="1518" width="7.85546875" customWidth="1"/>
    <col min="1764" max="1764" width="7.85546875" customWidth="1"/>
    <col min="1765" max="1765" width="5.140625" customWidth="1"/>
    <col min="1766" max="1766" width="35.42578125" customWidth="1"/>
    <col min="1767" max="1767" width="19.85546875" customWidth="1"/>
    <col min="1768" max="1768" width="5.42578125" customWidth="1"/>
    <col min="1769" max="1769" width="6.28515625" customWidth="1"/>
    <col min="1770" max="1770" width="7.5703125" customWidth="1"/>
    <col min="1771" max="1771" width="6.7109375" customWidth="1"/>
    <col min="1772" max="1772" width="12.5703125" customWidth="1"/>
    <col min="1773" max="1773" width="8.5703125" customWidth="1"/>
    <col min="1774" max="1774" width="7.85546875" customWidth="1"/>
    <col min="2020" max="2020" width="7.85546875" customWidth="1"/>
    <col min="2021" max="2021" width="5.140625" customWidth="1"/>
    <col min="2022" max="2022" width="35.42578125" customWidth="1"/>
    <col min="2023" max="2023" width="19.85546875" customWidth="1"/>
    <col min="2024" max="2024" width="5.42578125" customWidth="1"/>
    <col min="2025" max="2025" width="6.28515625" customWidth="1"/>
    <col min="2026" max="2026" width="7.5703125" customWidth="1"/>
    <col min="2027" max="2027" width="6.7109375" customWidth="1"/>
    <col min="2028" max="2028" width="12.5703125" customWidth="1"/>
    <col min="2029" max="2029" width="8.5703125" customWidth="1"/>
    <col min="2030" max="2030" width="7.85546875" customWidth="1"/>
    <col min="2276" max="2276" width="7.85546875" customWidth="1"/>
    <col min="2277" max="2277" width="5.140625" customWidth="1"/>
    <col min="2278" max="2278" width="35.42578125" customWidth="1"/>
    <col min="2279" max="2279" width="19.85546875" customWidth="1"/>
    <col min="2280" max="2280" width="5.42578125" customWidth="1"/>
    <col min="2281" max="2281" width="6.28515625" customWidth="1"/>
    <col min="2282" max="2282" width="7.5703125" customWidth="1"/>
    <col min="2283" max="2283" width="6.7109375" customWidth="1"/>
    <col min="2284" max="2284" width="12.5703125" customWidth="1"/>
    <col min="2285" max="2285" width="8.5703125" customWidth="1"/>
    <col min="2286" max="2286" width="7.85546875" customWidth="1"/>
    <col min="2532" max="2532" width="7.85546875" customWidth="1"/>
    <col min="2533" max="2533" width="5.140625" customWidth="1"/>
    <col min="2534" max="2534" width="35.42578125" customWidth="1"/>
    <col min="2535" max="2535" width="19.85546875" customWidth="1"/>
    <col min="2536" max="2536" width="5.42578125" customWidth="1"/>
    <col min="2537" max="2537" width="6.28515625" customWidth="1"/>
    <col min="2538" max="2538" width="7.5703125" customWidth="1"/>
    <col min="2539" max="2539" width="6.7109375" customWidth="1"/>
    <col min="2540" max="2540" width="12.5703125" customWidth="1"/>
    <col min="2541" max="2541" width="8.5703125" customWidth="1"/>
    <col min="2542" max="2542" width="7.85546875" customWidth="1"/>
    <col min="2788" max="2788" width="7.85546875" customWidth="1"/>
    <col min="2789" max="2789" width="5.140625" customWidth="1"/>
    <col min="2790" max="2790" width="35.42578125" customWidth="1"/>
    <col min="2791" max="2791" width="19.85546875" customWidth="1"/>
    <col min="2792" max="2792" width="5.42578125" customWidth="1"/>
    <col min="2793" max="2793" width="6.28515625" customWidth="1"/>
    <col min="2794" max="2794" width="7.5703125" customWidth="1"/>
    <col min="2795" max="2795" width="6.7109375" customWidth="1"/>
    <col min="2796" max="2796" width="12.5703125" customWidth="1"/>
    <col min="2797" max="2797" width="8.5703125" customWidth="1"/>
    <col min="2798" max="2798" width="7.85546875" customWidth="1"/>
    <col min="3044" max="3044" width="7.85546875" customWidth="1"/>
    <col min="3045" max="3045" width="5.140625" customWidth="1"/>
    <col min="3046" max="3046" width="35.42578125" customWidth="1"/>
    <col min="3047" max="3047" width="19.85546875" customWidth="1"/>
    <col min="3048" max="3048" width="5.42578125" customWidth="1"/>
    <col min="3049" max="3049" width="6.28515625" customWidth="1"/>
    <col min="3050" max="3050" width="7.5703125" customWidth="1"/>
    <col min="3051" max="3051" width="6.7109375" customWidth="1"/>
    <col min="3052" max="3052" width="12.5703125" customWidth="1"/>
    <col min="3053" max="3053" width="8.5703125" customWidth="1"/>
    <col min="3054" max="3054" width="7.85546875" customWidth="1"/>
    <col min="3300" max="3300" width="7.85546875" customWidth="1"/>
    <col min="3301" max="3301" width="5.140625" customWidth="1"/>
    <col min="3302" max="3302" width="35.42578125" customWidth="1"/>
    <col min="3303" max="3303" width="19.85546875" customWidth="1"/>
    <col min="3304" max="3304" width="5.42578125" customWidth="1"/>
    <col min="3305" max="3305" width="6.28515625" customWidth="1"/>
    <col min="3306" max="3306" width="7.5703125" customWidth="1"/>
    <col min="3307" max="3307" width="6.7109375" customWidth="1"/>
    <col min="3308" max="3308" width="12.5703125" customWidth="1"/>
    <col min="3309" max="3309" width="8.5703125" customWidth="1"/>
    <col min="3310" max="3310" width="7.85546875" customWidth="1"/>
    <col min="3556" max="3556" width="7.85546875" customWidth="1"/>
    <col min="3557" max="3557" width="5.140625" customWidth="1"/>
    <col min="3558" max="3558" width="35.42578125" customWidth="1"/>
    <col min="3559" max="3559" width="19.85546875" customWidth="1"/>
    <col min="3560" max="3560" width="5.42578125" customWidth="1"/>
    <col min="3561" max="3561" width="6.28515625" customWidth="1"/>
    <col min="3562" max="3562" width="7.5703125" customWidth="1"/>
    <col min="3563" max="3563" width="6.7109375" customWidth="1"/>
    <col min="3564" max="3564" width="12.5703125" customWidth="1"/>
    <col min="3565" max="3565" width="8.5703125" customWidth="1"/>
    <col min="3566" max="3566" width="7.85546875" customWidth="1"/>
    <col min="3812" max="3812" width="7.85546875" customWidth="1"/>
    <col min="3813" max="3813" width="5.140625" customWidth="1"/>
    <col min="3814" max="3814" width="35.42578125" customWidth="1"/>
    <col min="3815" max="3815" width="19.85546875" customWidth="1"/>
    <col min="3816" max="3816" width="5.42578125" customWidth="1"/>
    <col min="3817" max="3817" width="6.28515625" customWidth="1"/>
    <col min="3818" max="3818" width="7.5703125" customWidth="1"/>
    <col min="3819" max="3819" width="6.7109375" customWidth="1"/>
    <col min="3820" max="3820" width="12.5703125" customWidth="1"/>
    <col min="3821" max="3821" width="8.5703125" customWidth="1"/>
    <col min="3822" max="3822" width="7.85546875" customWidth="1"/>
    <col min="4068" max="4068" width="7.85546875" customWidth="1"/>
    <col min="4069" max="4069" width="5.140625" customWidth="1"/>
    <col min="4070" max="4070" width="35.42578125" customWidth="1"/>
    <col min="4071" max="4071" width="19.85546875" customWidth="1"/>
    <col min="4072" max="4072" width="5.42578125" customWidth="1"/>
    <col min="4073" max="4073" width="6.28515625" customWidth="1"/>
    <col min="4074" max="4074" width="7.5703125" customWidth="1"/>
    <col min="4075" max="4075" width="6.7109375" customWidth="1"/>
    <col min="4076" max="4076" width="12.5703125" customWidth="1"/>
    <col min="4077" max="4077" width="8.5703125" customWidth="1"/>
    <col min="4078" max="4078" width="7.85546875" customWidth="1"/>
    <col min="4324" max="4324" width="7.85546875" customWidth="1"/>
    <col min="4325" max="4325" width="5.140625" customWidth="1"/>
    <col min="4326" max="4326" width="35.42578125" customWidth="1"/>
    <col min="4327" max="4327" width="19.85546875" customWidth="1"/>
    <col min="4328" max="4328" width="5.42578125" customWidth="1"/>
    <col min="4329" max="4329" width="6.28515625" customWidth="1"/>
    <col min="4330" max="4330" width="7.5703125" customWidth="1"/>
    <col min="4331" max="4331" width="6.7109375" customWidth="1"/>
    <col min="4332" max="4332" width="12.5703125" customWidth="1"/>
    <col min="4333" max="4333" width="8.5703125" customWidth="1"/>
    <col min="4334" max="4334" width="7.85546875" customWidth="1"/>
    <col min="4580" max="4580" width="7.85546875" customWidth="1"/>
    <col min="4581" max="4581" width="5.140625" customWidth="1"/>
    <col min="4582" max="4582" width="35.42578125" customWidth="1"/>
    <col min="4583" max="4583" width="19.85546875" customWidth="1"/>
    <col min="4584" max="4584" width="5.42578125" customWidth="1"/>
    <col min="4585" max="4585" width="6.28515625" customWidth="1"/>
    <col min="4586" max="4586" width="7.5703125" customWidth="1"/>
    <col min="4587" max="4587" width="6.7109375" customWidth="1"/>
    <col min="4588" max="4588" width="12.5703125" customWidth="1"/>
    <col min="4589" max="4589" width="8.5703125" customWidth="1"/>
    <col min="4590" max="4590" width="7.85546875" customWidth="1"/>
    <col min="4836" max="4836" width="7.85546875" customWidth="1"/>
    <col min="4837" max="4837" width="5.140625" customWidth="1"/>
    <col min="4838" max="4838" width="35.42578125" customWidth="1"/>
    <col min="4839" max="4839" width="19.85546875" customWidth="1"/>
    <col min="4840" max="4840" width="5.42578125" customWidth="1"/>
    <col min="4841" max="4841" width="6.28515625" customWidth="1"/>
    <col min="4842" max="4842" width="7.5703125" customWidth="1"/>
    <col min="4843" max="4843" width="6.7109375" customWidth="1"/>
    <col min="4844" max="4844" width="12.5703125" customWidth="1"/>
    <col min="4845" max="4845" width="8.5703125" customWidth="1"/>
    <col min="4846" max="4846" width="7.85546875" customWidth="1"/>
    <col min="5092" max="5092" width="7.85546875" customWidth="1"/>
    <col min="5093" max="5093" width="5.140625" customWidth="1"/>
    <col min="5094" max="5094" width="35.42578125" customWidth="1"/>
    <col min="5095" max="5095" width="19.85546875" customWidth="1"/>
    <col min="5096" max="5096" width="5.42578125" customWidth="1"/>
    <col min="5097" max="5097" width="6.28515625" customWidth="1"/>
    <col min="5098" max="5098" width="7.5703125" customWidth="1"/>
    <col min="5099" max="5099" width="6.7109375" customWidth="1"/>
    <col min="5100" max="5100" width="12.5703125" customWidth="1"/>
    <col min="5101" max="5101" width="8.5703125" customWidth="1"/>
    <col min="5102" max="5102" width="7.85546875" customWidth="1"/>
    <col min="5348" max="5348" width="7.85546875" customWidth="1"/>
    <col min="5349" max="5349" width="5.140625" customWidth="1"/>
    <col min="5350" max="5350" width="35.42578125" customWidth="1"/>
    <col min="5351" max="5351" width="19.85546875" customWidth="1"/>
    <col min="5352" max="5352" width="5.42578125" customWidth="1"/>
    <col min="5353" max="5353" width="6.28515625" customWidth="1"/>
    <col min="5354" max="5354" width="7.5703125" customWidth="1"/>
    <col min="5355" max="5355" width="6.7109375" customWidth="1"/>
    <col min="5356" max="5356" width="12.5703125" customWidth="1"/>
    <col min="5357" max="5357" width="8.5703125" customWidth="1"/>
    <col min="5358" max="5358" width="7.85546875" customWidth="1"/>
    <col min="5604" max="5604" width="7.85546875" customWidth="1"/>
    <col min="5605" max="5605" width="5.140625" customWidth="1"/>
    <col min="5606" max="5606" width="35.42578125" customWidth="1"/>
    <col min="5607" max="5607" width="19.85546875" customWidth="1"/>
    <col min="5608" max="5608" width="5.42578125" customWidth="1"/>
    <col min="5609" max="5609" width="6.28515625" customWidth="1"/>
    <col min="5610" max="5610" width="7.5703125" customWidth="1"/>
    <col min="5611" max="5611" width="6.7109375" customWidth="1"/>
    <col min="5612" max="5612" width="12.5703125" customWidth="1"/>
    <col min="5613" max="5613" width="8.5703125" customWidth="1"/>
    <col min="5614" max="5614" width="7.85546875" customWidth="1"/>
    <col min="5860" max="5860" width="7.85546875" customWidth="1"/>
    <col min="5861" max="5861" width="5.140625" customWidth="1"/>
    <col min="5862" max="5862" width="35.42578125" customWidth="1"/>
    <col min="5863" max="5863" width="19.85546875" customWidth="1"/>
    <col min="5864" max="5864" width="5.42578125" customWidth="1"/>
    <col min="5865" max="5865" width="6.28515625" customWidth="1"/>
    <col min="5866" max="5866" width="7.5703125" customWidth="1"/>
    <col min="5867" max="5867" width="6.7109375" customWidth="1"/>
    <col min="5868" max="5868" width="12.5703125" customWidth="1"/>
    <col min="5869" max="5869" width="8.5703125" customWidth="1"/>
    <col min="5870" max="5870" width="7.85546875" customWidth="1"/>
    <col min="6116" max="6116" width="7.85546875" customWidth="1"/>
    <col min="6117" max="6117" width="5.140625" customWidth="1"/>
    <col min="6118" max="6118" width="35.42578125" customWidth="1"/>
    <col min="6119" max="6119" width="19.85546875" customWidth="1"/>
    <col min="6120" max="6120" width="5.42578125" customWidth="1"/>
    <col min="6121" max="6121" width="6.28515625" customWidth="1"/>
    <col min="6122" max="6122" width="7.5703125" customWidth="1"/>
    <col min="6123" max="6123" width="6.7109375" customWidth="1"/>
    <col min="6124" max="6124" width="12.5703125" customWidth="1"/>
    <col min="6125" max="6125" width="8.5703125" customWidth="1"/>
    <col min="6126" max="6126" width="7.85546875" customWidth="1"/>
    <col min="6372" max="6372" width="7.85546875" customWidth="1"/>
    <col min="6373" max="6373" width="5.140625" customWidth="1"/>
    <col min="6374" max="6374" width="35.42578125" customWidth="1"/>
    <col min="6375" max="6375" width="19.85546875" customWidth="1"/>
    <col min="6376" max="6376" width="5.42578125" customWidth="1"/>
    <col min="6377" max="6377" width="6.28515625" customWidth="1"/>
    <col min="6378" max="6378" width="7.5703125" customWidth="1"/>
    <col min="6379" max="6379" width="6.7109375" customWidth="1"/>
    <col min="6380" max="6380" width="12.5703125" customWidth="1"/>
    <col min="6381" max="6381" width="8.5703125" customWidth="1"/>
    <col min="6382" max="6382" width="7.85546875" customWidth="1"/>
    <col min="6628" max="6628" width="7.85546875" customWidth="1"/>
    <col min="6629" max="6629" width="5.140625" customWidth="1"/>
    <col min="6630" max="6630" width="35.42578125" customWidth="1"/>
    <col min="6631" max="6631" width="19.85546875" customWidth="1"/>
    <col min="6632" max="6632" width="5.42578125" customWidth="1"/>
    <col min="6633" max="6633" width="6.28515625" customWidth="1"/>
    <col min="6634" max="6634" width="7.5703125" customWidth="1"/>
    <col min="6635" max="6635" width="6.7109375" customWidth="1"/>
    <col min="6636" max="6636" width="12.5703125" customWidth="1"/>
    <col min="6637" max="6637" width="8.5703125" customWidth="1"/>
    <col min="6638" max="6638" width="7.85546875" customWidth="1"/>
    <col min="6884" max="6884" width="7.85546875" customWidth="1"/>
    <col min="6885" max="6885" width="5.140625" customWidth="1"/>
    <col min="6886" max="6886" width="35.42578125" customWidth="1"/>
    <col min="6887" max="6887" width="19.85546875" customWidth="1"/>
    <col min="6888" max="6888" width="5.42578125" customWidth="1"/>
    <col min="6889" max="6889" width="6.28515625" customWidth="1"/>
    <col min="6890" max="6890" width="7.5703125" customWidth="1"/>
    <col min="6891" max="6891" width="6.7109375" customWidth="1"/>
    <col min="6892" max="6892" width="12.5703125" customWidth="1"/>
    <col min="6893" max="6893" width="8.5703125" customWidth="1"/>
    <col min="6894" max="6894" width="7.85546875" customWidth="1"/>
    <col min="7140" max="7140" width="7.85546875" customWidth="1"/>
    <col min="7141" max="7141" width="5.140625" customWidth="1"/>
    <col min="7142" max="7142" width="35.42578125" customWidth="1"/>
    <col min="7143" max="7143" width="19.85546875" customWidth="1"/>
    <col min="7144" max="7144" width="5.42578125" customWidth="1"/>
    <col min="7145" max="7145" width="6.28515625" customWidth="1"/>
    <col min="7146" max="7146" width="7.5703125" customWidth="1"/>
    <col min="7147" max="7147" width="6.7109375" customWidth="1"/>
    <col min="7148" max="7148" width="12.5703125" customWidth="1"/>
    <col min="7149" max="7149" width="8.5703125" customWidth="1"/>
    <col min="7150" max="7150" width="7.85546875" customWidth="1"/>
    <col min="7396" max="7396" width="7.85546875" customWidth="1"/>
    <col min="7397" max="7397" width="5.140625" customWidth="1"/>
    <col min="7398" max="7398" width="35.42578125" customWidth="1"/>
    <col min="7399" max="7399" width="19.85546875" customWidth="1"/>
    <col min="7400" max="7400" width="5.42578125" customWidth="1"/>
    <col min="7401" max="7401" width="6.28515625" customWidth="1"/>
    <col min="7402" max="7402" width="7.5703125" customWidth="1"/>
    <col min="7403" max="7403" width="6.7109375" customWidth="1"/>
    <col min="7404" max="7404" width="12.5703125" customWidth="1"/>
    <col min="7405" max="7405" width="8.5703125" customWidth="1"/>
    <col min="7406" max="7406" width="7.85546875" customWidth="1"/>
    <col min="7652" max="7652" width="7.85546875" customWidth="1"/>
    <col min="7653" max="7653" width="5.140625" customWidth="1"/>
    <col min="7654" max="7654" width="35.42578125" customWidth="1"/>
    <col min="7655" max="7655" width="19.85546875" customWidth="1"/>
    <col min="7656" max="7656" width="5.42578125" customWidth="1"/>
    <col min="7657" max="7657" width="6.28515625" customWidth="1"/>
    <col min="7658" max="7658" width="7.5703125" customWidth="1"/>
    <col min="7659" max="7659" width="6.7109375" customWidth="1"/>
    <col min="7660" max="7660" width="12.5703125" customWidth="1"/>
    <col min="7661" max="7661" width="8.5703125" customWidth="1"/>
    <col min="7662" max="7662" width="7.85546875" customWidth="1"/>
    <col min="7908" max="7908" width="7.85546875" customWidth="1"/>
    <col min="7909" max="7909" width="5.140625" customWidth="1"/>
    <col min="7910" max="7910" width="35.42578125" customWidth="1"/>
    <col min="7911" max="7911" width="19.85546875" customWidth="1"/>
    <col min="7912" max="7912" width="5.42578125" customWidth="1"/>
    <col min="7913" max="7913" width="6.28515625" customWidth="1"/>
    <col min="7914" max="7914" width="7.5703125" customWidth="1"/>
    <col min="7915" max="7915" width="6.7109375" customWidth="1"/>
    <col min="7916" max="7916" width="12.5703125" customWidth="1"/>
    <col min="7917" max="7917" width="8.5703125" customWidth="1"/>
    <col min="7918" max="7918" width="7.85546875" customWidth="1"/>
    <col min="8164" max="8164" width="7.85546875" customWidth="1"/>
    <col min="8165" max="8165" width="5.140625" customWidth="1"/>
    <col min="8166" max="8166" width="35.42578125" customWidth="1"/>
    <col min="8167" max="8167" width="19.85546875" customWidth="1"/>
    <col min="8168" max="8168" width="5.42578125" customWidth="1"/>
    <col min="8169" max="8169" width="6.28515625" customWidth="1"/>
    <col min="8170" max="8170" width="7.5703125" customWidth="1"/>
    <col min="8171" max="8171" width="6.7109375" customWidth="1"/>
    <col min="8172" max="8172" width="12.5703125" customWidth="1"/>
    <col min="8173" max="8173" width="8.5703125" customWidth="1"/>
    <col min="8174" max="8174" width="7.85546875" customWidth="1"/>
    <col min="8420" max="8420" width="7.85546875" customWidth="1"/>
    <col min="8421" max="8421" width="5.140625" customWidth="1"/>
    <col min="8422" max="8422" width="35.42578125" customWidth="1"/>
    <col min="8423" max="8423" width="19.85546875" customWidth="1"/>
    <col min="8424" max="8424" width="5.42578125" customWidth="1"/>
    <col min="8425" max="8425" width="6.28515625" customWidth="1"/>
    <col min="8426" max="8426" width="7.5703125" customWidth="1"/>
    <col min="8427" max="8427" width="6.7109375" customWidth="1"/>
    <col min="8428" max="8428" width="12.5703125" customWidth="1"/>
    <col min="8429" max="8429" width="8.5703125" customWidth="1"/>
    <col min="8430" max="8430" width="7.85546875" customWidth="1"/>
    <col min="8676" max="8676" width="7.85546875" customWidth="1"/>
    <col min="8677" max="8677" width="5.140625" customWidth="1"/>
    <col min="8678" max="8678" width="35.42578125" customWidth="1"/>
    <col min="8679" max="8679" width="19.85546875" customWidth="1"/>
    <col min="8680" max="8680" width="5.42578125" customWidth="1"/>
    <col min="8681" max="8681" width="6.28515625" customWidth="1"/>
    <col min="8682" max="8682" width="7.5703125" customWidth="1"/>
    <col min="8683" max="8683" width="6.7109375" customWidth="1"/>
    <col min="8684" max="8684" width="12.5703125" customWidth="1"/>
    <col min="8685" max="8685" width="8.5703125" customWidth="1"/>
    <col min="8686" max="8686" width="7.85546875" customWidth="1"/>
    <col min="8932" max="8932" width="7.85546875" customWidth="1"/>
    <col min="8933" max="8933" width="5.140625" customWidth="1"/>
    <col min="8934" max="8934" width="35.42578125" customWidth="1"/>
    <col min="8935" max="8935" width="19.85546875" customWidth="1"/>
    <col min="8936" max="8936" width="5.42578125" customWidth="1"/>
    <col min="8937" max="8937" width="6.28515625" customWidth="1"/>
    <col min="8938" max="8938" width="7.5703125" customWidth="1"/>
    <col min="8939" max="8939" width="6.7109375" customWidth="1"/>
    <col min="8940" max="8940" width="12.5703125" customWidth="1"/>
    <col min="8941" max="8941" width="8.5703125" customWidth="1"/>
    <col min="8942" max="8942" width="7.85546875" customWidth="1"/>
    <col min="9188" max="9188" width="7.85546875" customWidth="1"/>
    <col min="9189" max="9189" width="5.140625" customWidth="1"/>
    <col min="9190" max="9190" width="35.42578125" customWidth="1"/>
    <col min="9191" max="9191" width="19.85546875" customWidth="1"/>
    <col min="9192" max="9192" width="5.42578125" customWidth="1"/>
    <col min="9193" max="9193" width="6.28515625" customWidth="1"/>
    <col min="9194" max="9194" width="7.5703125" customWidth="1"/>
    <col min="9195" max="9195" width="6.7109375" customWidth="1"/>
    <col min="9196" max="9196" width="12.5703125" customWidth="1"/>
    <col min="9197" max="9197" width="8.5703125" customWidth="1"/>
    <col min="9198" max="9198" width="7.85546875" customWidth="1"/>
    <col min="9444" max="9444" width="7.85546875" customWidth="1"/>
    <col min="9445" max="9445" width="5.140625" customWidth="1"/>
    <col min="9446" max="9446" width="35.42578125" customWidth="1"/>
    <col min="9447" max="9447" width="19.85546875" customWidth="1"/>
    <col min="9448" max="9448" width="5.42578125" customWidth="1"/>
    <col min="9449" max="9449" width="6.28515625" customWidth="1"/>
    <col min="9450" max="9450" width="7.5703125" customWidth="1"/>
    <col min="9451" max="9451" width="6.7109375" customWidth="1"/>
    <col min="9452" max="9452" width="12.5703125" customWidth="1"/>
    <col min="9453" max="9453" width="8.5703125" customWidth="1"/>
    <col min="9454" max="9454" width="7.85546875" customWidth="1"/>
    <col min="9700" max="9700" width="7.85546875" customWidth="1"/>
    <col min="9701" max="9701" width="5.140625" customWidth="1"/>
    <col min="9702" max="9702" width="35.42578125" customWidth="1"/>
    <col min="9703" max="9703" width="19.85546875" customWidth="1"/>
    <col min="9704" max="9704" width="5.42578125" customWidth="1"/>
    <col min="9705" max="9705" width="6.28515625" customWidth="1"/>
    <col min="9706" max="9706" width="7.5703125" customWidth="1"/>
    <col min="9707" max="9707" width="6.7109375" customWidth="1"/>
    <col min="9708" max="9708" width="12.5703125" customWidth="1"/>
    <col min="9709" max="9709" width="8.5703125" customWidth="1"/>
    <col min="9710" max="9710" width="7.85546875" customWidth="1"/>
    <col min="9956" max="9956" width="7.85546875" customWidth="1"/>
    <col min="9957" max="9957" width="5.140625" customWidth="1"/>
    <col min="9958" max="9958" width="35.42578125" customWidth="1"/>
    <col min="9959" max="9959" width="19.85546875" customWidth="1"/>
    <col min="9960" max="9960" width="5.42578125" customWidth="1"/>
    <col min="9961" max="9961" width="6.28515625" customWidth="1"/>
    <col min="9962" max="9962" width="7.5703125" customWidth="1"/>
    <col min="9963" max="9963" width="6.7109375" customWidth="1"/>
    <col min="9964" max="9964" width="12.5703125" customWidth="1"/>
    <col min="9965" max="9965" width="8.5703125" customWidth="1"/>
    <col min="9966" max="9966" width="7.85546875" customWidth="1"/>
    <col min="10212" max="10212" width="7.85546875" customWidth="1"/>
    <col min="10213" max="10213" width="5.140625" customWidth="1"/>
    <col min="10214" max="10214" width="35.42578125" customWidth="1"/>
    <col min="10215" max="10215" width="19.85546875" customWidth="1"/>
    <col min="10216" max="10216" width="5.42578125" customWidth="1"/>
    <col min="10217" max="10217" width="6.28515625" customWidth="1"/>
    <col min="10218" max="10218" width="7.5703125" customWidth="1"/>
    <col min="10219" max="10219" width="6.7109375" customWidth="1"/>
    <col min="10220" max="10220" width="12.5703125" customWidth="1"/>
    <col min="10221" max="10221" width="8.5703125" customWidth="1"/>
    <col min="10222" max="10222" width="7.85546875" customWidth="1"/>
    <col min="10468" max="10468" width="7.85546875" customWidth="1"/>
    <col min="10469" max="10469" width="5.140625" customWidth="1"/>
    <col min="10470" max="10470" width="35.42578125" customWidth="1"/>
    <col min="10471" max="10471" width="19.85546875" customWidth="1"/>
    <col min="10472" max="10472" width="5.42578125" customWidth="1"/>
    <col min="10473" max="10473" width="6.28515625" customWidth="1"/>
    <col min="10474" max="10474" width="7.5703125" customWidth="1"/>
    <col min="10475" max="10475" width="6.7109375" customWidth="1"/>
    <col min="10476" max="10476" width="12.5703125" customWidth="1"/>
    <col min="10477" max="10477" width="8.5703125" customWidth="1"/>
    <col min="10478" max="10478" width="7.85546875" customWidth="1"/>
    <col min="10724" max="10724" width="7.85546875" customWidth="1"/>
    <col min="10725" max="10725" width="5.140625" customWidth="1"/>
    <col min="10726" max="10726" width="35.42578125" customWidth="1"/>
    <col min="10727" max="10727" width="19.85546875" customWidth="1"/>
    <col min="10728" max="10728" width="5.42578125" customWidth="1"/>
    <col min="10729" max="10729" width="6.28515625" customWidth="1"/>
    <col min="10730" max="10730" width="7.5703125" customWidth="1"/>
    <col min="10731" max="10731" width="6.7109375" customWidth="1"/>
    <col min="10732" max="10732" width="12.5703125" customWidth="1"/>
    <col min="10733" max="10733" width="8.5703125" customWidth="1"/>
    <col min="10734" max="10734" width="7.85546875" customWidth="1"/>
    <col min="10980" max="10980" width="7.85546875" customWidth="1"/>
    <col min="10981" max="10981" width="5.140625" customWidth="1"/>
    <col min="10982" max="10982" width="35.42578125" customWidth="1"/>
    <col min="10983" max="10983" width="19.85546875" customWidth="1"/>
    <col min="10984" max="10984" width="5.42578125" customWidth="1"/>
    <col min="10985" max="10985" width="6.28515625" customWidth="1"/>
    <col min="10986" max="10986" width="7.5703125" customWidth="1"/>
    <col min="10987" max="10987" width="6.7109375" customWidth="1"/>
    <col min="10988" max="10988" width="12.5703125" customWidth="1"/>
    <col min="10989" max="10989" width="8.5703125" customWidth="1"/>
    <col min="10990" max="10990" width="7.85546875" customWidth="1"/>
    <col min="11236" max="11236" width="7.85546875" customWidth="1"/>
    <col min="11237" max="11237" width="5.140625" customWidth="1"/>
    <col min="11238" max="11238" width="35.42578125" customWidth="1"/>
    <col min="11239" max="11239" width="19.85546875" customWidth="1"/>
    <col min="11240" max="11240" width="5.42578125" customWidth="1"/>
    <col min="11241" max="11241" width="6.28515625" customWidth="1"/>
    <col min="11242" max="11242" width="7.5703125" customWidth="1"/>
    <col min="11243" max="11243" width="6.7109375" customWidth="1"/>
    <col min="11244" max="11244" width="12.5703125" customWidth="1"/>
    <col min="11245" max="11245" width="8.5703125" customWidth="1"/>
    <col min="11246" max="11246" width="7.85546875" customWidth="1"/>
    <col min="11492" max="11492" width="7.85546875" customWidth="1"/>
    <col min="11493" max="11493" width="5.140625" customWidth="1"/>
    <col min="11494" max="11494" width="35.42578125" customWidth="1"/>
    <col min="11495" max="11495" width="19.85546875" customWidth="1"/>
    <col min="11496" max="11496" width="5.42578125" customWidth="1"/>
    <col min="11497" max="11497" width="6.28515625" customWidth="1"/>
    <col min="11498" max="11498" width="7.5703125" customWidth="1"/>
    <col min="11499" max="11499" width="6.7109375" customWidth="1"/>
    <col min="11500" max="11500" width="12.5703125" customWidth="1"/>
    <col min="11501" max="11501" width="8.5703125" customWidth="1"/>
    <col min="11502" max="11502" width="7.85546875" customWidth="1"/>
    <col min="11748" max="11748" width="7.85546875" customWidth="1"/>
    <col min="11749" max="11749" width="5.140625" customWidth="1"/>
    <col min="11750" max="11750" width="35.42578125" customWidth="1"/>
    <col min="11751" max="11751" width="19.85546875" customWidth="1"/>
    <col min="11752" max="11752" width="5.42578125" customWidth="1"/>
    <col min="11753" max="11753" width="6.28515625" customWidth="1"/>
    <col min="11754" max="11754" width="7.5703125" customWidth="1"/>
    <col min="11755" max="11755" width="6.7109375" customWidth="1"/>
    <col min="11756" max="11756" width="12.5703125" customWidth="1"/>
    <col min="11757" max="11757" width="8.5703125" customWidth="1"/>
    <col min="11758" max="11758" width="7.85546875" customWidth="1"/>
    <col min="12004" max="12004" width="7.85546875" customWidth="1"/>
    <col min="12005" max="12005" width="5.140625" customWidth="1"/>
    <col min="12006" max="12006" width="35.42578125" customWidth="1"/>
    <col min="12007" max="12007" width="19.85546875" customWidth="1"/>
    <col min="12008" max="12008" width="5.42578125" customWidth="1"/>
    <col min="12009" max="12009" width="6.28515625" customWidth="1"/>
    <col min="12010" max="12010" width="7.5703125" customWidth="1"/>
    <col min="12011" max="12011" width="6.7109375" customWidth="1"/>
    <col min="12012" max="12012" width="12.5703125" customWidth="1"/>
    <col min="12013" max="12013" width="8.5703125" customWidth="1"/>
    <col min="12014" max="12014" width="7.85546875" customWidth="1"/>
    <col min="12260" max="12260" width="7.85546875" customWidth="1"/>
    <col min="12261" max="12261" width="5.140625" customWidth="1"/>
    <col min="12262" max="12262" width="35.42578125" customWidth="1"/>
    <col min="12263" max="12263" width="19.85546875" customWidth="1"/>
    <col min="12264" max="12264" width="5.42578125" customWidth="1"/>
    <col min="12265" max="12265" width="6.28515625" customWidth="1"/>
    <col min="12266" max="12266" width="7.5703125" customWidth="1"/>
    <col min="12267" max="12267" width="6.7109375" customWidth="1"/>
    <col min="12268" max="12268" width="12.5703125" customWidth="1"/>
    <col min="12269" max="12269" width="8.5703125" customWidth="1"/>
    <col min="12270" max="12270" width="7.85546875" customWidth="1"/>
    <col min="12516" max="12516" width="7.85546875" customWidth="1"/>
    <col min="12517" max="12517" width="5.140625" customWidth="1"/>
    <col min="12518" max="12518" width="35.42578125" customWidth="1"/>
    <col min="12519" max="12519" width="19.85546875" customWidth="1"/>
    <col min="12520" max="12520" width="5.42578125" customWidth="1"/>
    <col min="12521" max="12521" width="6.28515625" customWidth="1"/>
    <col min="12522" max="12522" width="7.5703125" customWidth="1"/>
    <col min="12523" max="12523" width="6.7109375" customWidth="1"/>
    <col min="12524" max="12524" width="12.5703125" customWidth="1"/>
    <col min="12525" max="12525" width="8.5703125" customWidth="1"/>
    <col min="12526" max="12526" width="7.85546875" customWidth="1"/>
    <col min="12772" max="12772" width="7.85546875" customWidth="1"/>
    <col min="12773" max="12773" width="5.140625" customWidth="1"/>
    <col min="12774" max="12774" width="35.42578125" customWidth="1"/>
    <col min="12775" max="12775" width="19.85546875" customWidth="1"/>
    <col min="12776" max="12776" width="5.42578125" customWidth="1"/>
    <col min="12777" max="12777" width="6.28515625" customWidth="1"/>
    <col min="12778" max="12778" width="7.5703125" customWidth="1"/>
    <col min="12779" max="12779" width="6.7109375" customWidth="1"/>
    <col min="12780" max="12780" width="12.5703125" customWidth="1"/>
    <col min="12781" max="12781" width="8.5703125" customWidth="1"/>
    <col min="12782" max="12782" width="7.85546875" customWidth="1"/>
    <col min="13028" max="13028" width="7.85546875" customWidth="1"/>
    <col min="13029" max="13029" width="5.140625" customWidth="1"/>
    <col min="13030" max="13030" width="35.42578125" customWidth="1"/>
    <col min="13031" max="13031" width="19.85546875" customWidth="1"/>
    <col min="13032" max="13032" width="5.42578125" customWidth="1"/>
    <col min="13033" max="13033" width="6.28515625" customWidth="1"/>
    <col min="13034" max="13034" width="7.5703125" customWidth="1"/>
    <col min="13035" max="13035" width="6.7109375" customWidth="1"/>
    <col min="13036" max="13036" width="12.5703125" customWidth="1"/>
    <col min="13037" max="13037" width="8.5703125" customWidth="1"/>
    <col min="13038" max="13038" width="7.85546875" customWidth="1"/>
    <col min="13284" max="13284" width="7.85546875" customWidth="1"/>
    <col min="13285" max="13285" width="5.140625" customWidth="1"/>
    <col min="13286" max="13286" width="35.42578125" customWidth="1"/>
    <col min="13287" max="13287" width="19.85546875" customWidth="1"/>
    <col min="13288" max="13288" width="5.42578125" customWidth="1"/>
    <col min="13289" max="13289" width="6.28515625" customWidth="1"/>
    <col min="13290" max="13290" width="7.5703125" customWidth="1"/>
    <col min="13291" max="13291" width="6.7109375" customWidth="1"/>
    <col min="13292" max="13292" width="12.5703125" customWidth="1"/>
    <col min="13293" max="13293" width="8.5703125" customWidth="1"/>
    <col min="13294" max="13294" width="7.85546875" customWidth="1"/>
    <col min="13540" max="13540" width="7.85546875" customWidth="1"/>
    <col min="13541" max="13541" width="5.140625" customWidth="1"/>
    <col min="13542" max="13542" width="35.42578125" customWidth="1"/>
    <col min="13543" max="13543" width="19.85546875" customWidth="1"/>
    <col min="13544" max="13544" width="5.42578125" customWidth="1"/>
    <col min="13545" max="13545" width="6.28515625" customWidth="1"/>
    <col min="13546" max="13546" width="7.5703125" customWidth="1"/>
    <col min="13547" max="13547" width="6.7109375" customWidth="1"/>
    <col min="13548" max="13548" width="12.5703125" customWidth="1"/>
    <col min="13549" max="13549" width="8.5703125" customWidth="1"/>
    <col min="13550" max="13550" width="7.85546875" customWidth="1"/>
    <col min="13796" max="13796" width="7.85546875" customWidth="1"/>
    <col min="13797" max="13797" width="5.140625" customWidth="1"/>
    <col min="13798" max="13798" width="35.42578125" customWidth="1"/>
    <col min="13799" max="13799" width="19.85546875" customWidth="1"/>
    <col min="13800" max="13800" width="5.42578125" customWidth="1"/>
    <col min="13801" max="13801" width="6.28515625" customWidth="1"/>
    <col min="13802" max="13802" width="7.5703125" customWidth="1"/>
    <col min="13803" max="13803" width="6.7109375" customWidth="1"/>
    <col min="13804" max="13804" width="12.5703125" customWidth="1"/>
    <col min="13805" max="13805" width="8.5703125" customWidth="1"/>
    <col min="13806" max="13806" width="7.85546875" customWidth="1"/>
    <col min="14052" max="14052" width="7.85546875" customWidth="1"/>
    <col min="14053" max="14053" width="5.140625" customWidth="1"/>
    <col min="14054" max="14054" width="35.42578125" customWidth="1"/>
    <col min="14055" max="14055" width="19.85546875" customWidth="1"/>
    <col min="14056" max="14056" width="5.42578125" customWidth="1"/>
    <col min="14057" max="14057" width="6.28515625" customWidth="1"/>
    <col min="14058" max="14058" width="7.5703125" customWidth="1"/>
    <col min="14059" max="14059" width="6.7109375" customWidth="1"/>
    <col min="14060" max="14060" width="12.5703125" customWidth="1"/>
    <col min="14061" max="14061" width="8.5703125" customWidth="1"/>
    <col min="14062" max="14062" width="7.85546875" customWidth="1"/>
    <col min="14308" max="14308" width="7.85546875" customWidth="1"/>
    <col min="14309" max="14309" width="5.140625" customWidth="1"/>
    <col min="14310" max="14310" width="35.42578125" customWidth="1"/>
    <col min="14311" max="14311" width="19.85546875" customWidth="1"/>
    <col min="14312" max="14312" width="5.42578125" customWidth="1"/>
    <col min="14313" max="14313" width="6.28515625" customWidth="1"/>
    <col min="14314" max="14314" width="7.5703125" customWidth="1"/>
    <col min="14315" max="14315" width="6.7109375" customWidth="1"/>
    <col min="14316" max="14316" width="12.5703125" customWidth="1"/>
    <col min="14317" max="14317" width="8.5703125" customWidth="1"/>
    <col min="14318" max="14318" width="7.85546875" customWidth="1"/>
    <col min="14564" max="14564" width="7.85546875" customWidth="1"/>
    <col min="14565" max="14565" width="5.140625" customWidth="1"/>
    <col min="14566" max="14566" width="35.42578125" customWidth="1"/>
    <col min="14567" max="14567" width="19.85546875" customWidth="1"/>
    <col min="14568" max="14568" width="5.42578125" customWidth="1"/>
    <col min="14569" max="14569" width="6.28515625" customWidth="1"/>
    <col min="14570" max="14570" width="7.5703125" customWidth="1"/>
    <col min="14571" max="14571" width="6.7109375" customWidth="1"/>
    <col min="14572" max="14572" width="12.5703125" customWidth="1"/>
    <col min="14573" max="14573" width="8.5703125" customWidth="1"/>
    <col min="14574" max="14574" width="7.85546875" customWidth="1"/>
    <col min="14820" max="14820" width="7.85546875" customWidth="1"/>
    <col min="14821" max="14821" width="5.140625" customWidth="1"/>
    <col min="14822" max="14822" width="35.42578125" customWidth="1"/>
    <col min="14823" max="14823" width="19.85546875" customWidth="1"/>
    <col min="14824" max="14824" width="5.42578125" customWidth="1"/>
    <col min="14825" max="14825" width="6.28515625" customWidth="1"/>
    <col min="14826" max="14826" width="7.5703125" customWidth="1"/>
    <col min="14827" max="14827" width="6.7109375" customWidth="1"/>
    <col min="14828" max="14828" width="12.5703125" customWidth="1"/>
    <col min="14829" max="14829" width="8.5703125" customWidth="1"/>
    <col min="14830" max="14830" width="7.85546875" customWidth="1"/>
    <col min="15076" max="15076" width="7.85546875" customWidth="1"/>
    <col min="15077" max="15077" width="5.140625" customWidth="1"/>
    <col min="15078" max="15078" width="35.42578125" customWidth="1"/>
    <col min="15079" max="15079" width="19.85546875" customWidth="1"/>
    <col min="15080" max="15080" width="5.42578125" customWidth="1"/>
    <col min="15081" max="15081" width="6.28515625" customWidth="1"/>
    <col min="15082" max="15082" width="7.5703125" customWidth="1"/>
    <col min="15083" max="15083" width="6.7109375" customWidth="1"/>
    <col min="15084" max="15084" width="12.5703125" customWidth="1"/>
    <col min="15085" max="15085" width="8.5703125" customWidth="1"/>
    <col min="15086" max="15086" width="7.85546875" customWidth="1"/>
    <col min="15332" max="15332" width="7.85546875" customWidth="1"/>
    <col min="15333" max="15333" width="5.140625" customWidth="1"/>
    <col min="15334" max="15334" width="35.42578125" customWidth="1"/>
    <col min="15335" max="15335" width="19.85546875" customWidth="1"/>
    <col min="15336" max="15336" width="5.42578125" customWidth="1"/>
    <col min="15337" max="15337" width="6.28515625" customWidth="1"/>
    <col min="15338" max="15338" width="7.5703125" customWidth="1"/>
    <col min="15339" max="15339" width="6.7109375" customWidth="1"/>
    <col min="15340" max="15340" width="12.5703125" customWidth="1"/>
    <col min="15341" max="15341" width="8.5703125" customWidth="1"/>
    <col min="15342" max="15342" width="7.85546875" customWidth="1"/>
    <col min="15588" max="15588" width="7.85546875" customWidth="1"/>
    <col min="15589" max="15589" width="5.140625" customWidth="1"/>
    <col min="15590" max="15590" width="35.42578125" customWidth="1"/>
    <col min="15591" max="15591" width="19.85546875" customWidth="1"/>
    <col min="15592" max="15592" width="5.42578125" customWidth="1"/>
    <col min="15593" max="15593" width="6.28515625" customWidth="1"/>
    <col min="15594" max="15594" width="7.5703125" customWidth="1"/>
    <col min="15595" max="15595" width="6.7109375" customWidth="1"/>
    <col min="15596" max="15596" width="12.5703125" customWidth="1"/>
    <col min="15597" max="15597" width="8.5703125" customWidth="1"/>
    <col min="15598" max="15598" width="7.85546875" customWidth="1"/>
    <col min="15844" max="15844" width="7.85546875" customWidth="1"/>
    <col min="15845" max="15845" width="5.140625" customWidth="1"/>
    <col min="15846" max="15846" width="35.42578125" customWidth="1"/>
    <col min="15847" max="15847" width="19.85546875" customWidth="1"/>
    <col min="15848" max="15848" width="5.42578125" customWidth="1"/>
    <col min="15849" max="15849" width="6.28515625" customWidth="1"/>
    <col min="15850" max="15850" width="7.5703125" customWidth="1"/>
    <col min="15851" max="15851" width="6.7109375" customWidth="1"/>
    <col min="15852" max="15852" width="12.5703125" customWidth="1"/>
    <col min="15853" max="15853" width="8.5703125" customWidth="1"/>
    <col min="15854" max="15854" width="7.85546875" customWidth="1"/>
    <col min="16100" max="16100" width="7.85546875" customWidth="1"/>
    <col min="16101" max="16101" width="5.140625" customWidth="1"/>
    <col min="16102" max="16102" width="35.42578125" customWidth="1"/>
    <col min="16103" max="16103" width="19.85546875" customWidth="1"/>
    <col min="16104" max="16104" width="5.42578125" customWidth="1"/>
    <col min="16105" max="16105" width="6.28515625" customWidth="1"/>
    <col min="16106" max="16106" width="7.5703125" customWidth="1"/>
    <col min="16107" max="16107" width="6.7109375" customWidth="1"/>
    <col min="16108" max="16108" width="12.5703125" customWidth="1"/>
    <col min="16109" max="16109" width="8.5703125" customWidth="1"/>
    <col min="16110" max="16110" width="7.85546875" customWidth="1"/>
  </cols>
  <sheetData>
    <row r="1" spans="1:11" ht="5.25" customHeight="1"/>
    <row r="2" spans="1:11" hidden="1"/>
    <row r="3" spans="1:11" ht="27.75" customHeight="1">
      <c r="A3" s="837" t="str">
        <f>' A3 - MAN - RC'!B1</f>
        <v>Baseline study for Fisheries Development in Telangana State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</row>
    <row r="4" spans="1:11" ht="6.75" customHeight="1"/>
    <row r="5" spans="1:11" ht="24.75" customHeight="1">
      <c r="A5" s="973" t="s">
        <v>2705</v>
      </c>
      <c r="B5" s="973"/>
      <c r="C5" s="973"/>
      <c r="D5" s="973"/>
      <c r="E5" s="973"/>
      <c r="F5" s="973"/>
      <c r="G5" s="973"/>
      <c r="H5" s="973"/>
      <c r="I5" s="973"/>
      <c r="J5" s="973"/>
      <c r="K5" s="973"/>
    </row>
    <row r="6" spans="1:11" ht="4.5" customHeight="1"/>
    <row r="7" spans="1:11" ht="20.25" customHeight="1">
      <c r="B7" s="504" t="s">
        <v>2010</v>
      </c>
      <c r="C7" s="42"/>
    </row>
    <row r="8" spans="1:11" ht="7.5" customHeight="1"/>
    <row r="9" spans="1:11">
      <c r="A9" s="851"/>
      <c r="B9" s="852"/>
      <c r="C9" s="853" t="s">
        <v>333</v>
      </c>
      <c r="D9" s="830" t="s">
        <v>334</v>
      </c>
      <c r="E9" s="830" t="s">
        <v>256</v>
      </c>
      <c r="F9" s="830"/>
      <c r="G9" s="830"/>
      <c r="H9" s="830"/>
      <c r="I9" s="830" t="s">
        <v>335</v>
      </c>
      <c r="J9" s="882" t="s">
        <v>462</v>
      </c>
      <c r="K9" s="831" t="s">
        <v>463</v>
      </c>
    </row>
    <row r="10" spans="1:11">
      <c r="A10" s="851"/>
      <c r="B10" s="852"/>
      <c r="C10" s="853"/>
      <c r="D10" s="854"/>
      <c r="E10" s="395" t="s">
        <v>259</v>
      </c>
      <c r="F10" s="395" t="s">
        <v>260</v>
      </c>
      <c r="G10" s="395" t="s">
        <v>261</v>
      </c>
      <c r="H10" s="395" t="s">
        <v>262</v>
      </c>
      <c r="I10" s="854"/>
      <c r="J10" s="882"/>
      <c r="K10" s="831"/>
    </row>
    <row r="11" spans="1:11" s="64" customFormat="1" ht="20.100000000000001" customHeight="1">
      <c r="A11" s="919" t="s">
        <v>2063</v>
      </c>
      <c r="B11" s="120">
        <v>181</v>
      </c>
      <c r="C11" s="144" t="s">
        <v>2012</v>
      </c>
      <c r="D11" s="122"/>
      <c r="E11" s="123"/>
      <c r="F11" s="124"/>
      <c r="G11" s="124"/>
      <c r="H11" s="124"/>
      <c r="I11" s="125"/>
      <c r="J11" s="125"/>
      <c r="K11" s="126"/>
    </row>
    <row r="12" spans="1:11" s="64" customFormat="1" ht="20.100000000000001" customHeight="1">
      <c r="A12" s="920"/>
      <c r="B12" s="1"/>
      <c r="C12" s="5" t="s">
        <v>2065</v>
      </c>
      <c r="D12" s="127" t="s">
        <v>2312</v>
      </c>
      <c r="E12" s="128"/>
      <c r="F12" s="129" t="s">
        <v>338</v>
      </c>
      <c r="G12" s="129"/>
      <c r="H12" s="130"/>
      <c r="I12" s="131" t="s">
        <v>445</v>
      </c>
      <c r="J12" s="132">
        <v>118</v>
      </c>
      <c r="K12" s="133">
        <v>2.5</v>
      </c>
    </row>
    <row r="13" spans="1:11" s="64" customFormat="1" ht="20.100000000000001" customHeight="1">
      <c r="A13" s="920"/>
      <c r="B13" s="137"/>
      <c r="C13" s="137"/>
      <c r="D13" s="137"/>
      <c r="E13" s="137"/>
      <c r="F13" s="507">
        <v>1</v>
      </c>
      <c r="G13" s="137"/>
      <c r="H13" s="137"/>
      <c r="I13" s="137"/>
      <c r="J13" s="508">
        <v>118</v>
      </c>
      <c r="K13" s="508">
        <v>2.5</v>
      </c>
    </row>
    <row r="14" spans="1:11" s="64" customFormat="1" ht="20.100000000000001" customHeight="1">
      <c r="A14" s="920"/>
      <c r="B14" s="120">
        <v>182</v>
      </c>
      <c r="C14" s="144" t="s">
        <v>2013</v>
      </c>
      <c r="D14" s="122"/>
      <c r="E14" s="123"/>
      <c r="F14" s="124"/>
      <c r="G14" s="124"/>
      <c r="H14" s="124"/>
      <c r="I14" s="125"/>
      <c r="J14" s="517"/>
      <c r="K14" s="516"/>
    </row>
    <row r="15" spans="1:11" s="64" customFormat="1" ht="20.100000000000001" customHeight="1">
      <c r="A15" s="920"/>
      <c r="B15" s="5"/>
      <c r="C15" s="485" t="s">
        <v>494</v>
      </c>
      <c r="D15" s="1" t="s">
        <v>2311</v>
      </c>
      <c r="E15" s="1"/>
      <c r="F15" s="129" t="s">
        <v>338</v>
      </c>
      <c r="G15" s="1"/>
      <c r="H15" s="1"/>
      <c r="I15" s="1" t="s">
        <v>1127</v>
      </c>
      <c r="J15" s="528">
        <v>14</v>
      </c>
      <c r="K15" s="528">
        <v>29.5</v>
      </c>
    </row>
    <row r="16" spans="1:11" s="64" customFormat="1" ht="20.100000000000001" customHeight="1">
      <c r="A16" s="920"/>
      <c r="B16" s="5"/>
      <c r="C16" s="485" t="s">
        <v>2064</v>
      </c>
      <c r="D16" s="1" t="s">
        <v>2311</v>
      </c>
      <c r="E16" s="1"/>
      <c r="F16" s="129" t="s">
        <v>338</v>
      </c>
      <c r="G16" s="1"/>
      <c r="H16" s="1"/>
      <c r="I16" s="1" t="s">
        <v>1127</v>
      </c>
      <c r="J16" s="528">
        <v>10</v>
      </c>
      <c r="K16" s="528">
        <v>3.5</v>
      </c>
    </row>
    <row r="17" spans="1:11" s="64" customFormat="1" ht="20.100000000000001" customHeight="1">
      <c r="A17" s="920"/>
      <c r="B17" s="137"/>
      <c r="C17" s="137"/>
      <c r="D17" s="137"/>
      <c r="E17" s="137"/>
      <c r="F17" s="507">
        <v>2</v>
      </c>
      <c r="G17" s="137"/>
      <c r="H17" s="137"/>
      <c r="I17" s="137"/>
      <c r="J17" s="508">
        <f>J15+J16</f>
        <v>24</v>
      </c>
      <c r="K17" s="508">
        <f>SUM(K15:K16)</f>
        <v>33</v>
      </c>
    </row>
    <row r="18" spans="1:11" s="64" customFormat="1" ht="20.100000000000001" customHeight="1">
      <c r="A18" s="920"/>
      <c r="B18" s="120">
        <v>183</v>
      </c>
      <c r="C18" s="144" t="s">
        <v>2014</v>
      </c>
      <c r="D18" s="122"/>
      <c r="E18" s="123"/>
      <c r="F18" s="124"/>
      <c r="G18" s="124"/>
      <c r="H18" s="124"/>
      <c r="I18" s="125"/>
      <c r="J18" s="517"/>
      <c r="K18" s="516"/>
    </row>
    <row r="19" spans="1:11" s="64" customFormat="1" ht="20.100000000000001" customHeight="1">
      <c r="A19" s="920"/>
      <c r="B19" s="5"/>
      <c r="C19" s="5" t="s">
        <v>2066</v>
      </c>
      <c r="D19" s="512" t="s">
        <v>2310</v>
      </c>
      <c r="F19" s="129" t="s">
        <v>338</v>
      </c>
      <c r="G19" s="129"/>
      <c r="H19" s="130"/>
      <c r="I19" s="1" t="s">
        <v>1122</v>
      </c>
      <c r="J19" s="528">
        <v>15</v>
      </c>
      <c r="K19" s="528">
        <v>2.5</v>
      </c>
    </row>
    <row r="20" spans="1:11" s="64" customFormat="1" ht="20.100000000000001" customHeight="1">
      <c r="A20" s="920"/>
      <c r="B20" s="137"/>
      <c r="C20" s="137"/>
      <c r="D20" s="137"/>
      <c r="E20" s="137"/>
      <c r="F20" s="507">
        <v>1</v>
      </c>
      <c r="G20" s="137"/>
      <c r="H20" s="137"/>
      <c r="I20" s="137"/>
      <c r="J20" s="508">
        <v>15</v>
      </c>
      <c r="K20" s="508">
        <v>2.5</v>
      </c>
    </row>
    <row r="21" spans="1:11" s="64" customFormat="1" ht="20.100000000000001" customHeight="1">
      <c r="A21" s="920"/>
      <c r="B21" s="120">
        <v>184</v>
      </c>
      <c r="C21" s="144" t="s">
        <v>2015</v>
      </c>
      <c r="D21" s="511"/>
      <c r="E21" s="123"/>
      <c r="F21" s="124"/>
      <c r="G21" s="124"/>
      <c r="H21" s="124"/>
      <c r="I21" s="125"/>
      <c r="J21" s="517">
        <v>0</v>
      </c>
      <c r="K21" s="516">
        <v>0</v>
      </c>
    </row>
    <row r="22" spans="1:11" s="64" customFormat="1" ht="20.100000000000001" customHeight="1">
      <c r="A22" s="920"/>
      <c r="B22" s="5"/>
      <c r="C22" s="485" t="s">
        <v>494</v>
      </c>
      <c r="D22" s="485" t="s">
        <v>2694</v>
      </c>
      <c r="E22" s="1"/>
      <c r="F22" s="129" t="s">
        <v>338</v>
      </c>
      <c r="G22" s="1"/>
      <c r="H22" s="1"/>
      <c r="I22" s="1" t="s">
        <v>1127</v>
      </c>
      <c r="J22" s="528">
        <v>25</v>
      </c>
      <c r="K22" s="528">
        <v>10</v>
      </c>
    </row>
    <row r="23" spans="1:11" s="64" customFormat="1" ht="20.100000000000001" customHeight="1">
      <c r="A23" s="920"/>
      <c r="B23" s="137"/>
      <c r="C23" s="137"/>
      <c r="D23" s="137"/>
      <c r="E23" s="137"/>
      <c r="F23" s="507">
        <v>1</v>
      </c>
      <c r="G23" s="137"/>
      <c r="H23" s="137"/>
      <c r="I23" s="137"/>
      <c r="J23" s="508">
        <v>25</v>
      </c>
      <c r="K23" s="508">
        <v>10</v>
      </c>
    </row>
    <row r="24" spans="1:11" s="64" customFormat="1" ht="20.100000000000001" customHeight="1">
      <c r="A24" s="920"/>
      <c r="B24" s="120">
        <v>185</v>
      </c>
      <c r="C24" s="144" t="s">
        <v>2011</v>
      </c>
      <c r="D24" s="122"/>
      <c r="E24" s="554"/>
      <c r="F24" s="555"/>
      <c r="G24" s="555"/>
      <c r="H24" s="555"/>
      <c r="I24" s="556"/>
      <c r="J24" s="557"/>
      <c r="K24" s="558"/>
    </row>
    <row r="25" spans="1:11" s="64" customFormat="1" ht="20.100000000000001" customHeight="1">
      <c r="A25" s="920"/>
      <c r="B25" s="5"/>
      <c r="C25" s="5" t="s">
        <v>2067</v>
      </c>
      <c r="D25" s="512" t="s">
        <v>2309</v>
      </c>
      <c r="F25" s="129" t="s">
        <v>338</v>
      </c>
      <c r="G25" s="129"/>
      <c r="H25" s="130"/>
      <c r="I25" s="1" t="s">
        <v>1122</v>
      </c>
      <c r="J25" s="528">
        <v>30</v>
      </c>
      <c r="K25" s="528">
        <v>2.5</v>
      </c>
    </row>
    <row r="26" spans="1:11" s="64" customFormat="1" ht="20.100000000000001" customHeight="1">
      <c r="A26" s="920"/>
      <c r="B26" s="137"/>
      <c r="C26" s="137"/>
      <c r="D26" s="137"/>
      <c r="E26" s="137"/>
      <c r="F26" s="507">
        <v>1</v>
      </c>
      <c r="G26" s="137"/>
      <c r="H26" s="137"/>
      <c r="I26" s="137"/>
      <c r="J26" s="508">
        <v>30</v>
      </c>
      <c r="K26" s="508">
        <v>2.5</v>
      </c>
    </row>
    <row r="27" spans="1:11" s="64" customFormat="1" ht="20.100000000000001" customHeight="1" thickBot="1">
      <c r="A27" s="65"/>
      <c r="B27" s="66"/>
      <c r="C27" s="894"/>
      <c r="D27" s="895"/>
      <c r="E27" s="67"/>
      <c r="F27" s="68">
        <f>F26+F20+F23+F17+F13</f>
        <v>6</v>
      </c>
      <c r="G27" s="68">
        <f t="shared" ref="G27:H27" si="0">G26+G20+G23+G17+G13</f>
        <v>0</v>
      </c>
      <c r="H27" s="68">
        <f t="shared" si="0"/>
        <v>0</v>
      </c>
      <c r="I27" s="68"/>
      <c r="J27" s="69">
        <f>J26+J21+J20+J17+J13+J23</f>
        <v>212</v>
      </c>
      <c r="K27" s="69">
        <f>K26+K21+K20+K17+K13+K23</f>
        <v>50.5</v>
      </c>
    </row>
    <row r="28" spans="1:11" s="63" customFormat="1" ht="20.100000000000001" customHeight="1">
      <c r="A28" s="914" t="s">
        <v>2068</v>
      </c>
      <c r="B28" s="120">
        <v>186</v>
      </c>
      <c r="C28" s="144" t="s">
        <v>2017</v>
      </c>
      <c r="D28" s="122"/>
      <c r="E28" s="123"/>
      <c r="F28" s="124"/>
      <c r="G28" s="124"/>
      <c r="H28" s="124"/>
      <c r="I28" s="125"/>
      <c r="J28" s="517"/>
      <c r="K28" s="516"/>
    </row>
    <row r="29" spans="1:11" s="63" customFormat="1" ht="20.100000000000001" customHeight="1">
      <c r="A29" s="915"/>
      <c r="B29" s="11"/>
      <c r="C29" s="5" t="s">
        <v>2069</v>
      </c>
      <c r="D29" s="3" t="s">
        <v>2308</v>
      </c>
      <c r="E29" s="146"/>
      <c r="F29" s="129" t="s">
        <v>338</v>
      </c>
      <c r="G29" s="147"/>
      <c r="H29" s="147"/>
      <c r="I29" s="148" t="s">
        <v>2070</v>
      </c>
      <c r="J29" s="149">
        <v>232</v>
      </c>
      <c r="K29" s="150">
        <v>58</v>
      </c>
    </row>
    <row r="30" spans="1:11" s="63" customFormat="1" ht="20.100000000000001" customHeight="1">
      <c r="A30" s="915"/>
      <c r="B30" s="11"/>
      <c r="C30" s="5" t="s">
        <v>2071</v>
      </c>
      <c r="D30" s="3" t="s">
        <v>2308</v>
      </c>
      <c r="E30" s="146"/>
      <c r="F30" s="129" t="s">
        <v>338</v>
      </c>
      <c r="G30" s="147"/>
      <c r="H30" s="147"/>
      <c r="I30" s="148" t="s">
        <v>2070</v>
      </c>
      <c r="J30" s="149">
        <v>56</v>
      </c>
      <c r="K30" s="150">
        <v>14</v>
      </c>
    </row>
    <row r="31" spans="1:11" s="63" customFormat="1" ht="20.100000000000001" customHeight="1">
      <c r="A31" s="915"/>
      <c r="B31" s="11"/>
      <c r="C31" s="5" t="s">
        <v>2072</v>
      </c>
      <c r="D31" s="3" t="s">
        <v>2308</v>
      </c>
      <c r="E31" s="146"/>
      <c r="F31" s="129" t="s">
        <v>338</v>
      </c>
      <c r="G31" s="147"/>
      <c r="H31" s="147"/>
      <c r="I31" s="148" t="s">
        <v>2070</v>
      </c>
      <c r="J31" s="149">
        <v>24</v>
      </c>
      <c r="K31" s="150">
        <v>6</v>
      </c>
    </row>
    <row r="32" spans="1:11" s="63" customFormat="1" ht="20.100000000000001" customHeight="1">
      <c r="A32" s="915"/>
      <c r="B32" s="137"/>
      <c r="C32" s="137"/>
      <c r="D32" s="137"/>
      <c r="E32" s="137"/>
      <c r="F32" s="507">
        <v>3</v>
      </c>
      <c r="G32" s="137"/>
      <c r="H32" s="137"/>
      <c r="I32" s="137"/>
      <c r="J32" s="508">
        <f>SUM(J29:J31)</f>
        <v>312</v>
      </c>
      <c r="K32" s="508">
        <f>SUM(K29:K31)</f>
        <v>78</v>
      </c>
    </row>
    <row r="33" spans="1:11" s="63" customFormat="1" ht="20.100000000000001" customHeight="1">
      <c r="A33" s="915"/>
      <c r="B33" s="120">
        <v>187</v>
      </c>
      <c r="C33" s="144" t="s">
        <v>2018</v>
      </c>
      <c r="D33" s="511"/>
      <c r="E33" s="123"/>
      <c r="F33" s="124">
        <v>0</v>
      </c>
      <c r="G33" s="124"/>
      <c r="H33" s="124"/>
      <c r="I33" s="125"/>
      <c r="J33" s="517">
        <v>0</v>
      </c>
      <c r="K33" s="516">
        <v>0</v>
      </c>
    </row>
    <row r="34" spans="1:11" s="63" customFormat="1" ht="20.100000000000001" customHeight="1">
      <c r="A34" s="915"/>
      <c r="B34" s="11"/>
      <c r="C34" s="5" t="s">
        <v>2555</v>
      </c>
      <c r="D34" s="3" t="s">
        <v>2607</v>
      </c>
      <c r="E34" s="146"/>
      <c r="F34" s="129" t="s">
        <v>338</v>
      </c>
      <c r="G34" s="147"/>
      <c r="H34" s="147"/>
      <c r="I34" s="148" t="s">
        <v>1122</v>
      </c>
      <c r="J34" s="149">
        <v>60</v>
      </c>
      <c r="K34" s="150">
        <v>40</v>
      </c>
    </row>
    <row r="35" spans="1:11" s="63" customFormat="1" ht="20.100000000000001" customHeight="1">
      <c r="A35" s="915"/>
      <c r="B35" s="137"/>
      <c r="C35" s="137"/>
      <c r="D35" s="137"/>
      <c r="E35" s="137"/>
      <c r="F35" s="507">
        <v>1</v>
      </c>
      <c r="G35" s="137"/>
      <c r="H35" s="137"/>
      <c r="I35" s="137"/>
      <c r="J35" s="508">
        <f>SUM(J34)</f>
        <v>60</v>
      </c>
      <c r="K35" s="508">
        <f>SUM(K34)</f>
        <v>40</v>
      </c>
    </row>
    <row r="36" spans="1:11" s="63" customFormat="1" ht="20.100000000000001" customHeight="1">
      <c r="A36" s="915"/>
      <c r="B36" s="120">
        <v>188</v>
      </c>
      <c r="C36" s="144" t="s">
        <v>2019</v>
      </c>
      <c r="D36" s="511"/>
      <c r="E36" s="123"/>
      <c r="F36" s="124"/>
      <c r="G36" s="124"/>
      <c r="H36" s="124"/>
      <c r="I36" s="125"/>
      <c r="J36" s="517"/>
      <c r="K36" s="516"/>
    </row>
    <row r="37" spans="1:11" s="63" customFormat="1" ht="20.100000000000001" customHeight="1">
      <c r="A37" s="915"/>
      <c r="B37" s="11"/>
      <c r="C37" s="5" t="s">
        <v>2556</v>
      </c>
      <c r="D37" s="3" t="s">
        <v>2608</v>
      </c>
      <c r="E37" s="146"/>
      <c r="F37" s="129" t="s">
        <v>338</v>
      </c>
      <c r="G37" s="147"/>
      <c r="H37" s="147"/>
      <c r="I37" s="148" t="s">
        <v>1122</v>
      </c>
      <c r="J37" s="149">
        <v>24.09</v>
      </c>
      <c r="K37" s="150">
        <v>15</v>
      </c>
    </row>
    <row r="38" spans="1:11" s="63" customFormat="1" ht="20.100000000000001" customHeight="1">
      <c r="A38" s="915"/>
      <c r="B38" s="137"/>
      <c r="C38" s="137"/>
      <c r="D38" s="137"/>
      <c r="E38" s="137"/>
      <c r="F38" s="507">
        <v>1</v>
      </c>
      <c r="G38" s="137"/>
      <c r="H38" s="137"/>
      <c r="I38" s="137"/>
      <c r="J38" s="508">
        <f>SUM(J37)</f>
        <v>24.09</v>
      </c>
      <c r="K38" s="508">
        <f>SUM(K37)</f>
        <v>15</v>
      </c>
    </row>
    <row r="39" spans="1:11" s="63" customFormat="1" ht="20.100000000000001" customHeight="1">
      <c r="A39" s="915"/>
      <c r="B39" s="120">
        <v>189</v>
      </c>
      <c r="C39" s="144" t="s">
        <v>2020</v>
      </c>
      <c r="D39" s="511"/>
      <c r="E39" s="123"/>
      <c r="F39" s="124"/>
      <c r="G39" s="124"/>
      <c r="H39" s="124"/>
      <c r="I39" s="125"/>
      <c r="J39" s="517"/>
      <c r="K39" s="516"/>
    </row>
    <row r="40" spans="1:11" s="63" customFormat="1" ht="20.100000000000001" customHeight="1">
      <c r="A40" s="915"/>
      <c r="B40" s="11"/>
      <c r="C40" s="5" t="s">
        <v>2557</v>
      </c>
      <c r="D40" s="3" t="s">
        <v>2609</v>
      </c>
      <c r="E40" s="146"/>
      <c r="F40" s="129" t="s">
        <v>338</v>
      </c>
      <c r="G40" s="147"/>
      <c r="H40" s="147"/>
      <c r="I40" s="148" t="s">
        <v>1127</v>
      </c>
      <c r="J40" s="149">
        <v>65</v>
      </c>
      <c r="K40" s="150">
        <v>30</v>
      </c>
    </row>
    <row r="41" spans="1:11" s="63" customFormat="1" ht="20.100000000000001" customHeight="1">
      <c r="A41" s="915"/>
      <c r="B41" s="137"/>
      <c r="C41" s="137"/>
      <c r="D41" s="137"/>
      <c r="E41" s="137"/>
      <c r="F41" s="507">
        <v>1</v>
      </c>
      <c r="G41" s="137"/>
      <c r="H41" s="137"/>
      <c r="I41" s="137"/>
      <c r="J41" s="508">
        <f>SUM(J40)</f>
        <v>65</v>
      </c>
      <c r="K41" s="508">
        <f>SUM(K40)</f>
        <v>30</v>
      </c>
    </row>
    <row r="42" spans="1:11" s="63" customFormat="1" ht="20.100000000000001" customHeight="1">
      <c r="A42" s="915"/>
      <c r="B42" s="120">
        <v>190</v>
      </c>
      <c r="C42" s="144" t="s">
        <v>2021</v>
      </c>
      <c r="D42" s="511"/>
      <c r="E42" s="123"/>
      <c r="F42" s="124"/>
      <c r="G42" s="124"/>
      <c r="H42" s="124"/>
      <c r="I42" s="125"/>
      <c r="J42" s="517"/>
      <c r="K42" s="516"/>
    </row>
    <row r="43" spans="1:11" s="63" customFormat="1" ht="20.100000000000001" customHeight="1">
      <c r="A43" s="915"/>
      <c r="B43" s="11"/>
      <c r="C43" s="5" t="s">
        <v>2558</v>
      </c>
      <c r="D43" s="3" t="s">
        <v>2610</v>
      </c>
      <c r="E43" s="146"/>
      <c r="F43" s="129"/>
      <c r="G43" s="129" t="s">
        <v>338</v>
      </c>
      <c r="H43" s="147"/>
      <c r="I43" s="148" t="s">
        <v>1127</v>
      </c>
      <c r="J43" s="149">
        <v>40</v>
      </c>
      <c r="K43" s="150">
        <v>20</v>
      </c>
    </row>
    <row r="44" spans="1:11" s="63" customFormat="1" ht="20.100000000000001" customHeight="1">
      <c r="A44" s="915"/>
      <c r="B44" s="137"/>
      <c r="C44" s="137"/>
      <c r="D44" s="137"/>
      <c r="E44" s="137"/>
      <c r="F44" s="507"/>
      <c r="G44" s="507">
        <v>1</v>
      </c>
      <c r="H44" s="137"/>
      <c r="I44" s="137"/>
      <c r="J44" s="508">
        <f>SUM(J43)</f>
        <v>40</v>
      </c>
      <c r="K44" s="508">
        <f>SUM(K43)</f>
        <v>20</v>
      </c>
    </row>
    <row r="45" spans="1:11" s="63" customFormat="1" ht="20.100000000000001" customHeight="1" thickBot="1">
      <c r="A45" s="65"/>
      <c r="B45" s="66"/>
      <c r="C45" s="894"/>
      <c r="D45" s="895"/>
      <c r="E45" s="67"/>
      <c r="F45" s="68">
        <f>F44+F41+F38+F35+F32</f>
        <v>6</v>
      </c>
      <c r="G45" s="68">
        <f>G44+G41+G38+G35+G32</f>
        <v>1</v>
      </c>
      <c r="H45" s="68">
        <f t="shared" ref="H45:K45" si="1">H44+H41+H38+H35+H32</f>
        <v>0</v>
      </c>
      <c r="I45" s="68">
        <f t="shared" si="1"/>
        <v>0</v>
      </c>
      <c r="J45" s="69">
        <f t="shared" si="1"/>
        <v>501.09000000000003</v>
      </c>
      <c r="K45" s="69">
        <f t="shared" si="1"/>
        <v>183</v>
      </c>
    </row>
    <row r="46" spans="1:11" s="63" customFormat="1" ht="20.100000000000001" customHeight="1">
      <c r="A46" s="914" t="s">
        <v>2073</v>
      </c>
      <c r="B46" s="120">
        <v>191</v>
      </c>
      <c r="C46" s="144" t="s">
        <v>2023</v>
      </c>
      <c r="D46" s="122"/>
      <c r="E46" s="123"/>
      <c r="F46" s="124"/>
      <c r="G46" s="124"/>
      <c r="H46" s="124"/>
      <c r="I46" s="125"/>
      <c r="J46" s="517"/>
      <c r="K46" s="516"/>
    </row>
    <row r="47" spans="1:11" s="63" customFormat="1" ht="20.100000000000001" customHeight="1">
      <c r="A47" s="915"/>
      <c r="B47" s="11"/>
      <c r="C47" s="12" t="s">
        <v>2074</v>
      </c>
      <c r="D47" s="10" t="s">
        <v>2307</v>
      </c>
      <c r="E47" s="146"/>
      <c r="F47" s="129"/>
      <c r="G47" s="129" t="s">
        <v>338</v>
      </c>
      <c r="H47" s="147"/>
      <c r="I47" s="148" t="s">
        <v>1127</v>
      </c>
      <c r="J47" s="149">
        <v>3</v>
      </c>
      <c r="K47" s="150">
        <v>0.5</v>
      </c>
    </row>
    <row r="48" spans="1:11" s="63" customFormat="1" ht="20.100000000000001" customHeight="1">
      <c r="A48" s="915"/>
      <c r="B48" s="11"/>
      <c r="C48" s="12" t="s">
        <v>2075</v>
      </c>
      <c r="D48" s="10" t="s">
        <v>2307</v>
      </c>
      <c r="E48" s="146"/>
      <c r="F48" s="129"/>
      <c r="G48" s="129" t="s">
        <v>338</v>
      </c>
      <c r="H48" s="147"/>
      <c r="I48" s="148" t="s">
        <v>1127</v>
      </c>
      <c r="J48" s="149">
        <v>5</v>
      </c>
      <c r="K48" s="150">
        <v>1</v>
      </c>
    </row>
    <row r="49" spans="1:11" s="63" customFormat="1" ht="20.100000000000001" customHeight="1">
      <c r="A49" s="915"/>
      <c r="B49" s="11"/>
      <c r="C49" s="12" t="s">
        <v>2076</v>
      </c>
      <c r="D49" s="10" t="s">
        <v>2307</v>
      </c>
      <c r="E49" s="146"/>
      <c r="F49" s="129"/>
      <c r="G49" s="129" t="s">
        <v>338</v>
      </c>
      <c r="H49" s="147"/>
      <c r="I49" s="148" t="s">
        <v>1127</v>
      </c>
      <c r="J49" s="149">
        <v>7</v>
      </c>
      <c r="K49" s="150">
        <v>1</v>
      </c>
    </row>
    <row r="50" spans="1:11" s="63" customFormat="1" ht="20.100000000000001" customHeight="1">
      <c r="A50" s="915"/>
      <c r="B50" s="137"/>
      <c r="C50" s="137"/>
      <c r="D50" s="137"/>
      <c r="E50" s="137"/>
      <c r="F50" s="507"/>
      <c r="G50" s="507">
        <v>3</v>
      </c>
      <c r="H50" s="137"/>
      <c r="I50" s="137"/>
      <c r="J50" s="508">
        <f>SUM(J47:J49)</f>
        <v>15</v>
      </c>
      <c r="K50" s="508">
        <f>SUM(K47:K49)</f>
        <v>2.5</v>
      </c>
    </row>
    <row r="51" spans="1:11" s="63" customFormat="1" ht="20.100000000000001" customHeight="1">
      <c r="A51" s="915"/>
      <c r="B51" s="120">
        <v>192</v>
      </c>
      <c r="C51" s="144" t="s">
        <v>2024</v>
      </c>
      <c r="D51" s="122"/>
      <c r="E51" s="123"/>
      <c r="F51" s="124"/>
      <c r="G51" s="124"/>
      <c r="H51" s="124"/>
      <c r="I51" s="125"/>
      <c r="J51" s="517"/>
      <c r="K51" s="516"/>
    </row>
    <row r="52" spans="1:11" s="63" customFormat="1" ht="20.100000000000001" customHeight="1">
      <c r="A52" s="915"/>
      <c r="B52" s="11"/>
      <c r="C52" s="12" t="s">
        <v>2077</v>
      </c>
      <c r="D52" s="10" t="s">
        <v>2306</v>
      </c>
      <c r="E52" s="146"/>
      <c r="F52" s="129"/>
      <c r="G52" s="129" t="s">
        <v>338</v>
      </c>
      <c r="H52" s="147"/>
      <c r="I52" s="148" t="s">
        <v>1127</v>
      </c>
      <c r="J52" s="149">
        <v>1</v>
      </c>
      <c r="K52" s="150">
        <v>0.25</v>
      </c>
    </row>
    <row r="53" spans="1:11" s="63" customFormat="1" ht="20.100000000000001" customHeight="1">
      <c r="A53" s="915"/>
      <c r="B53" s="11"/>
      <c r="C53" s="12" t="s">
        <v>2078</v>
      </c>
      <c r="D53" s="10" t="s">
        <v>2306</v>
      </c>
      <c r="E53" s="146"/>
      <c r="F53" s="129"/>
      <c r="G53" s="129" t="s">
        <v>338</v>
      </c>
      <c r="H53" s="147"/>
      <c r="I53" s="148" t="s">
        <v>1127</v>
      </c>
      <c r="J53" s="149">
        <v>5</v>
      </c>
      <c r="K53" s="150">
        <v>1</v>
      </c>
    </row>
    <row r="54" spans="1:11" s="63" customFormat="1" ht="20.100000000000001" customHeight="1">
      <c r="A54" s="915"/>
      <c r="B54" s="11"/>
      <c r="C54" s="12" t="s">
        <v>2079</v>
      </c>
      <c r="D54" s="10" t="s">
        <v>2306</v>
      </c>
      <c r="E54" s="146"/>
      <c r="F54" s="129"/>
      <c r="G54" s="129" t="s">
        <v>338</v>
      </c>
      <c r="H54" s="147"/>
      <c r="I54" s="148" t="s">
        <v>1127</v>
      </c>
      <c r="J54" s="149">
        <v>6</v>
      </c>
      <c r="K54" s="150">
        <v>1</v>
      </c>
    </row>
    <row r="55" spans="1:11" s="63" customFormat="1" ht="20.100000000000001" customHeight="1">
      <c r="A55" s="915"/>
      <c r="B55" s="11"/>
      <c r="C55" s="12" t="s">
        <v>2080</v>
      </c>
      <c r="D55" s="10" t="s">
        <v>2306</v>
      </c>
      <c r="E55" s="146"/>
      <c r="F55" s="129"/>
      <c r="G55" s="129" t="s">
        <v>338</v>
      </c>
      <c r="H55" s="147"/>
      <c r="I55" s="148" t="s">
        <v>1127</v>
      </c>
      <c r="J55" s="149">
        <v>30</v>
      </c>
      <c r="K55" s="150">
        <v>7</v>
      </c>
    </row>
    <row r="56" spans="1:11" s="63" customFormat="1" ht="20.100000000000001" customHeight="1">
      <c r="A56" s="915"/>
      <c r="B56" s="137"/>
      <c r="C56" s="137"/>
      <c r="D56" s="137"/>
      <c r="E56" s="137"/>
      <c r="F56" s="507"/>
      <c r="G56" s="507">
        <v>4</v>
      </c>
      <c r="H56" s="137"/>
      <c r="I56" s="137"/>
      <c r="J56" s="508">
        <f>SUM(J52:J55)</f>
        <v>42</v>
      </c>
      <c r="K56" s="508">
        <f>SUM(K52:K55)</f>
        <v>9.25</v>
      </c>
    </row>
    <row r="57" spans="1:11" s="63" customFormat="1" ht="20.100000000000001" customHeight="1">
      <c r="A57" s="915"/>
      <c r="B57" s="120">
        <v>193</v>
      </c>
      <c r="C57" s="144" t="s">
        <v>2025</v>
      </c>
      <c r="D57" s="122"/>
      <c r="E57" s="123"/>
      <c r="F57" s="124"/>
      <c r="G57" s="124"/>
      <c r="H57" s="124"/>
      <c r="I57" s="125"/>
      <c r="J57" s="517"/>
      <c r="K57" s="516"/>
    </row>
    <row r="58" spans="1:11" s="63" customFormat="1" ht="20.100000000000001" customHeight="1">
      <c r="A58" s="915"/>
      <c r="B58" s="11"/>
      <c r="C58" s="12" t="s">
        <v>2081</v>
      </c>
      <c r="D58" s="10" t="s">
        <v>2305</v>
      </c>
      <c r="E58" s="146"/>
      <c r="F58" s="129"/>
      <c r="G58" s="129" t="s">
        <v>338</v>
      </c>
      <c r="H58" s="147"/>
      <c r="I58" s="148" t="s">
        <v>1127</v>
      </c>
      <c r="J58" s="149">
        <v>2</v>
      </c>
      <c r="K58" s="150">
        <v>0.5</v>
      </c>
    </row>
    <row r="59" spans="1:11" s="63" customFormat="1" ht="20.100000000000001" customHeight="1">
      <c r="A59" s="915"/>
      <c r="B59" s="11"/>
      <c r="C59" s="12" t="s">
        <v>2082</v>
      </c>
      <c r="D59" s="10" t="s">
        <v>2305</v>
      </c>
      <c r="E59" s="146"/>
      <c r="F59" s="129"/>
      <c r="G59" s="129" t="s">
        <v>338</v>
      </c>
      <c r="H59" s="147"/>
      <c r="I59" s="148" t="s">
        <v>1127</v>
      </c>
      <c r="J59" s="149">
        <v>2</v>
      </c>
      <c r="K59" s="150">
        <v>0.5</v>
      </c>
    </row>
    <row r="60" spans="1:11" s="63" customFormat="1" ht="20.100000000000001" customHeight="1">
      <c r="A60" s="915"/>
      <c r="B60" s="11"/>
      <c r="C60" s="12" t="s">
        <v>2083</v>
      </c>
      <c r="D60" s="10" t="s">
        <v>2305</v>
      </c>
      <c r="E60" s="146"/>
      <c r="F60" s="129"/>
      <c r="G60" s="129" t="s">
        <v>338</v>
      </c>
      <c r="H60" s="147"/>
      <c r="I60" s="148" t="s">
        <v>1127</v>
      </c>
      <c r="J60" s="149">
        <v>3</v>
      </c>
      <c r="K60" s="150">
        <v>0.5</v>
      </c>
    </row>
    <row r="61" spans="1:11" s="63" customFormat="1" ht="20.100000000000001" customHeight="1">
      <c r="A61" s="915"/>
      <c r="B61" s="11"/>
      <c r="C61" s="12" t="s">
        <v>2084</v>
      </c>
      <c r="D61" s="10" t="s">
        <v>2305</v>
      </c>
      <c r="E61" s="146"/>
      <c r="F61" s="129"/>
      <c r="G61" s="129" t="s">
        <v>338</v>
      </c>
      <c r="H61" s="147"/>
      <c r="I61" s="148" t="s">
        <v>1127</v>
      </c>
      <c r="J61" s="149">
        <v>4</v>
      </c>
      <c r="K61" s="150">
        <v>1</v>
      </c>
    </row>
    <row r="62" spans="1:11" s="63" customFormat="1" ht="20.100000000000001" customHeight="1">
      <c r="A62" s="915"/>
      <c r="B62" s="137"/>
      <c r="C62" s="137"/>
      <c r="D62" s="137"/>
      <c r="E62" s="137"/>
      <c r="F62" s="507"/>
      <c r="G62" s="507">
        <v>4</v>
      </c>
      <c r="H62" s="137"/>
      <c r="I62" s="137"/>
      <c r="J62" s="508">
        <f>SUM(J58:J61)</f>
        <v>11</v>
      </c>
      <c r="K62" s="508">
        <f>SUM(K58:K61)</f>
        <v>2.5</v>
      </c>
    </row>
    <row r="63" spans="1:11" s="63" customFormat="1" ht="20.100000000000001" customHeight="1">
      <c r="A63" s="915"/>
      <c r="B63" s="120">
        <v>194</v>
      </c>
      <c r="C63" s="144" t="s">
        <v>2026</v>
      </c>
      <c r="D63" s="122"/>
      <c r="E63" s="123"/>
      <c r="F63" s="124"/>
      <c r="G63" s="124"/>
      <c r="H63" s="124"/>
      <c r="I63" s="125"/>
      <c r="J63" s="517"/>
      <c r="K63" s="516"/>
    </row>
    <row r="64" spans="1:11" s="63" customFormat="1" ht="20.100000000000001" customHeight="1">
      <c r="A64" s="915"/>
      <c r="B64" s="1"/>
      <c r="C64" s="12" t="s">
        <v>2085</v>
      </c>
      <c r="D64" s="10" t="s">
        <v>2304</v>
      </c>
      <c r="E64" s="146"/>
      <c r="F64" s="129"/>
      <c r="G64" s="129" t="s">
        <v>338</v>
      </c>
      <c r="H64" s="147"/>
      <c r="I64" s="148" t="s">
        <v>1127</v>
      </c>
      <c r="J64" s="149">
        <v>5</v>
      </c>
      <c r="K64" s="150">
        <v>1</v>
      </c>
    </row>
    <row r="65" spans="1:11" s="63" customFormat="1" ht="20.100000000000001" customHeight="1">
      <c r="A65" s="915"/>
      <c r="B65" s="170"/>
      <c r="C65" s="12" t="s">
        <v>2086</v>
      </c>
      <c r="D65" s="10" t="s">
        <v>2304</v>
      </c>
      <c r="E65" s="146"/>
      <c r="F65" s="129"/>
      <c r="G65" s="129" t="s">
        <v>338</v>
      </c>
      <c r="H65" s="147"/>
      <c r="I65" s="148" t="s">
        <v>1127</v>
      </c>
      <c r="J65" s="149">
        <v>9</v>
      </c>
      <c r="K65" s="150">
        <v>2</v>
      </c>
    </row>
    <row r="66" spans="1:11" s="63" customFormat="1" ht="20.100000000000001" customHeight="1">
      <c r="A66" s="915"/>
      <c r="B66" s="170"/>
      <c r="C66" s="12" t="s">
        <v>2087</v>
      </c>
      <c r="D66" s="10" t="s">
        <v>2304</v>
      </c>
      <c r="E66" s="146"/>
      <c r="F66" s="129"/>
      <c r="G66" s="129" t="s">
        <v>338</v>
      </c>
      <c r="H66" s="147"/>
      <c r="I66" s="148" t="s">
        <v>1127</v>
      </c>
      <c r="J66" s="149">
        <v>12</v>
      </c>
      <c r="K66" s="150">
        <v>3</v>
      </c>
    </row>
    <row r="67" spans="1:11" s="63" customFormat="1" ht="20.100000000000001" customHeight="1">
      <c r="A67" s="915"/>
      <c r="B67" s="137"/>
      <c r="C67" s="137"/>
      <c r="D67" s="137"/>
      <c r="E67" s="137"/>
      <c r="F67" s="507"/>
      <c r="G67" s="507">
        <v>3</v>
      </c>
      <c r="H67" s="137"/>
      <c r="I67" s="137"/>
      <c r="J67" s="508">
        <f>SUM(J64:J66)</f>
        <v>26</v>
      </c>
      <c r="K67" s="508">
        <f>SUM(K64:K66)</f>
        <v>6</v>
      </c>
    </row>
    <row r="68" spans="1:11" s="63" customFormat="1" ht="20.100000000000001" customHeight="1">
      <c r="A68" s="915"/>
      <c r="B68" s="120">
        <v>195</v>
      </c>
      <c r="C68" s="144" t="s">
        <v>2027</v>
      </c>
      <c r="D68" s="122"/>
      <c r="E68" s="123"/>
      <c r="F68" s="124"/>
      <c r="G68" s="124"/>
      <c r="H68" s="124"/>
      <c r="I68" s="125"/>
      <c r="J68" s="517"/>
      <c r="K68" s="516"/>
    </row>
    <row r="69" spans="1:11" s="63" customFormat="1" ht="20.100000000000001" customHeight="1">
      <c r="A69" s="915"/>
      <c r="B69" s="1"/>
      <c r="C69" s="12" t="s">
        <v>2088</v>
      </c>
      <c r="D69" s="10" t="s">
        <v>2303</v>
      </c>
      <c r="E69" s="146"/>
      <c r="F69" s="129"/>
      <c r="G69" s="129" t="s">
        <v>338</v>
      </c>
      <c r="H69" s="147"/>
      <c r="I69" s="148" t="s">
        <v>1127</v>
      </c>
      <c r="J69" s="149">
        <v>0.5</v>
      </c>
      <c r="K69" s="150">
        <v>0.25</v>
      </c>
    </row>
    <row r="70" spans="1:11" s="63" customFormat="1" ht="20.100000000000001" customHeight="1">
      <c r="A70" s="915"/>
      <c r="B70" s="170"/>
      <c r="C70" s="12" t="s">
        <v>2089</v>
      </c>
      <c r="D70" s="10" t="s">
        <v>2303</v>
      </c>
      <c r="E70" s="146"/>
      <c r="F70" s="129"/>
      <c r="G70" s="129" t="s">
        <v>338</v>
      </c>
      <c r="H70" s="147"/>
      <c r="I70" s="148" t="s">
        <v>1127</v>
      </c>
      <c r="J70" s="149">
        <v>1</v>
      </c>
      <c r="K70" s="150">
        <v>0.25</v>
      </c>
    </row>
    <row r="71" spans="1:11" s="63" customFormat="1" ht="20.100000000000001" customHeight="1">
      <c r="A71" s="915"/>
      <c r="B71" s="170"/>
      <c r="C71" s="12" t="s">
        <v>2090</v>
      </c>
      <c r="D71" s="10" t="s">
        <v>2303</v>
      </c>
      <c r="E71" s="146"/>
      <c r="F71" s="129"/>
      <c r="G71" s="129" t="s">
        <v>338</v>
      </c>
      <c r="H71" s="147"/>
      <c r="I71" s="148" t="s">
        <v>1127</v>
      </c>
      <c r="J71" s="149">
        <v>1</v>
      </c>
      <c r="K71" s="150">
        <v>0.25</v>
      </c>
    </row>
    <row r="72" spans="1:11" s="63" customFormat="1" ht="20.100000000000001" customHeight="1">
      <c r="A72" s="915"/>
      <c r="B72" s="1"/>
      <c r="C72" s="12" t="s">
        <v>373</v>
      </c>
      <c r="D72" s="10" t="s">
        <v>2303</v>
      </c>
      <c r="E72" s="146"/>
      <c r="F72" s="129"/>
      <c r="G72" s="129" t="s">
        <v>338</v>
      </c>
      <c r="H72" s="147"/>
      <c r="I72" s="148" t="s">
        <v>1127</v>
      </c>
      <c r="J72" s="149">
        <v>4</v>
      </c>
      <c r="K72" s="150">
        <v>1</v>
      </c>
    </row>
    <row r="73" spans="1:11" s="63" customFormat="1" ht="20.100000000000001" customHeight="1">
      <c r="A73" s="915"/>
      <c r="B73" s="170"/>
      <c r="C73" s="12" t="s">
        <v>2091</v>
      </c>
      <c r="D73" s="10" t="s">
        <v>2303</v>
      </c>
      <c r="E73" s="146"/>
      <c r="F73" s="129"/>
      <c r="G73" s="129" t="s">
        <v>338</v>
      </c>
      <c r="H73" s="147"/>
      <c r="I73" s="148" t="s">
        <v>1127</v>
      </c>
      <c r="J73" s="149">
        <v>5</v>
      </c>
      <c r="K73" s="150">
        <v>1</v>
      </c>
    </row>
    <row r="74" spans="1:11" s="63" customFormat="1" ht="20.100000000000001" customHeight="1">
      <c r="A74" s="915"/>
      <c r="B74" s="170"/>
      <c r="C74" s="12" t="s">
        <v>808</v>
      </c>
      <c r="D74" s="10" t="s">
        <v>2303</v>
      </c>
      <c r="E74" s="146"/>
      <c r="F74" s="129"/>
      <c r="G74" s="129" t="s">
        <v>338</v>
      </c>
      <c r="H74" s="147"/>
      <c r="I74" s="148" t="s">
        <v>1127</v>
      </c>
      <c r="J74" s="149">
        <v>11</v>
      </c>
      <c r="K74" s="150">
        <v>2</v>
      </c>
    </row>
    <row r="75" spans="1:11" s="64" customFormat="1" ht="20.100000000000001" customHeight="1">
      <c r="A75" s="915"/>
      <c r="B75" s="137"/>
      <c r="C75" s="137"/>
      <c r="D75" s="137"/>
      <c r="E75" s="137"/>
      <c r="F75" s="507"/>
      <c r="G75" s="507">
        <v>6</v>
      </c>
      <c r="H75" s="137"/>
      <c r="I75" s="137"/>
      <c r="J75" s="508">
        <f>SUM(J69:J74)</f>
        <v>22.5</v>
      </c>
      <c r="K75" s="508">
        <f>SUM(K69:K74)</f>
        <v>4.75</v>
      </c>
    </row>
    <row r="76" spans="1:11" s="64" customFormat="1" ht="20.100000000000001" customHeight="1" thickBot="1">
      <c r="A76" s="65"/>
      <c r="B76" s="65"/>
      <c r="C76" s="66"/>
      <c r="D76" s="534"/>
      <c r="E76" s="535"/>
      <c r="F76" s="67"/>
      <c r="G76" s="68">
        <f>G75+G67+G62+G56+G50</f>
        <v>20</v>
      </c>
      <c r="H76" s="68"/>
      <c r="I76" s="68"/>
      <c r="J76" s="69">
        <f>J75+J67+J62+J56+J50</f>
        <v>116.5</v>
      </c>
      <c r="K76" s="69">
        <f>K75+K67+K62+K56+K50</f>
        <v>25</v>
      </c>
    </row>
    <row r="77" spans="1:11" s="64" customFormat="1" ht="20.100000000000001" customHeight="1">
      <c r="A77" s="914" t="s">
        <v>2092</v>
      </c>
      <c r="B77" s="120">
        <v>196</v>
      </c>
      <c r="C77" s="144" t="s">
        <v>2029</v>
      </c>
      <c r="D77" s="122"/>
      <c r="E77" s="123"/>
      <c r="F77" s="124"/>
      <c r="G77" s="124"/>
      <c r="H77" s="124"/>
      <c r="I77" s="125"/>
      <c r="J77" s="517"/>
      <c r="K77" s="516"/>
    </row>
    <row r="78" spans="1:11" s="64" customFormat="1" ht="20.100000000000001" customHeight="1">
      <c r="A78" s="915"/>
      <c r="B78" s="1"/>
      <c r="C78" s="2" t="s">
        <v>494</v>
      </c>
      <c r="D78" s="3" t="s">
        <v>2301</v>
      </c>
      <c r="E78" s="146"/>
      <c r="F78" s="129" t="s">
        <v>338</v>
      </c>
      <c r="G78" s="71"/>
      <c r="H78" s="147"/>
      <c r="I78" s="151" t="s">
        <v>1122</v>
      </c>
      <c r="J78" s="152">
        <v>250</v>
      </c>
      <c r="K78" s="150"/>
    </row>
    <row r="79" spans="1:11" s="64" customFormat="1" ht="20.100000000000001" customHeight="1">
      <c r="A79" s="915"/>
      <c r="B79" s="170"/>
      <c r="C79" s="5" t="s">
        <v>2093</v>
      </c>
      <c r="D79" s="3" t="s">
        <v>2302</v>
      </c>
      <c r="E79" s="146"/>
      <c r="F79" s="129"/>
      <c r="G79" s="129" t="s">
        <v>338</v>
      </c>
      <c r="H79" s="147"/>
      <c r="I79" s="148" t="s">
        <v>1127</v>
      </c>
      <c r="J79" s="149">
        <v>5</v>
      </c>
      <c r="K79" s="150">
        <v>1</v>
      </c>
    </row>
    <row r="80" spans="1:11" s="64" customFormat="1" ht="20.100000000000001" customHeight="1">
      <c r="A80" s="915"/>
      <c r="B80" s="170"/>
      <c r="C80" s="5" t="s">
        <v>2094</v>
      </c>
      <c r="D80" s="3" t="s">
        <v>2302</v>
      </c>
      <c r="E80" s="146"/>
      <c r="F80" s="129"/>
      <c r="G80" s="129" t="s">
        <v>338</v>
      </c>
      <c r="H80" s="147"/>
      <c r="I80" s="148" t="s">
        <v>1127</v>
      </c>
      <c r="J80" s="149">
        <v>5</v>
      </c>
      <c r="K80" s="150">
        <v>1</v>
      </c>
    </row>
    <row r="81" spans="1:11" s="64" customFormat="1" ht="20.100000000000001" customHeight="1">
      <c r="A81" s="915"/>
      <c r="B81" s="170"/>
      <c r="C81" s="5" t="s">
        <v>2095</v>
      </c>
      <c r="D81" s="3" t="s">
        <v>2302</v>
      </c>
      <c r="E81" s="146"/>
      <c r="F81" s="129"/>
      <c r="G81" s="129" t="s">
        <v>338</v>
      </c>
      <c r="H81" s="147"/>
      <c r="I81" s="148" t="s">
        <v>1127</v>
      </c>
      <c r="J81" s="149">
        <v>6</v>
      </c>
      <c r="K81" s="150">
        <v>1</v>
      </c>
    </row>
    <row r="82" spans="1:11" s="64" customFormat="1" ht="20.100000000000001" customHeight="1">
      <c r="A82" s="915"/>
      <c r="B82" s="170"/>
      <c r="C82" s="5" t="s">
        <v>1532</v>
      </c>
      <c r="D82" s="3" t="s">
        <v>2302</v>
      </c>
      <c r="E82" s="146"/>
      <c r="F82" s="129"/>
      <c r="G82" s="129" t="s">
        <v>338</v>
      </c>
      <c r="H82" s="147"/>
      <c r="I82" s="148" t="s">
        <v>1127</v>
      </c>
      <c r="J82" s="149">
        <v>7</v>
      </c>
      <c r="K82" s="150">
        <v>1</v>
      </c>
    </row>
    <row r="83" spans="1:11" s="64" customFormat="1" ht="20.100000000000001" customHeight="1">
      <c r="A83" s="915"/>
      <c r="B83" s="170"/>
      <c r="C83" s="5" t="s">
        <v>1766</v>
      </c>
      <c r="D83" s="3" t="s">
        <v>2302</v>
      </c>
      <c r="E83" s="146"/>
      <c r="F83" s="129"/>
      <c r="G83" s="129" t="s">
        <v>338</v>
      </c>
      <c r="H83" s="147"/>
      <c r="I83" s="148" t="s">
        <v>1127</v>
      </c>
      <c r="J83" s="149">
        <v>8</v>
      </c>
      <c r="K83" s="150">
        <v>2</v>
      </c>
    </row>
    <row r="84" spans="1:11" s="64" customFormat="1" ht="20.100000000000001" customHeight="1">
      <c r="A84" s="915"/>
      <c r="B84" s="170"/>
      <c r="C84" s="5" t="s">
        <v>2096</v>
      </c>
      <c r="D84" s="3" t="s">
        <v>2302</v>
      </c>
      <c r="E84" s="146"/>
      <c r="F84" s="129"/>
      <c r="G84" s="129" t="s">
        <v>338</v>
      </c>
      <c r="H84" s="147"/>
      <c r="I84" s="148" t="s">
        <v>1127</v>
      </c>
      <c r="J84" s="149">
        <v>8</v>
      </c>
      <c r="K84" s="150">
        <v>2</v>
      </c>
    </row>
    <row r="85" spans="1:11" s="64" customFormat="1" ht="20.100000000000001" customHeight="1">
      <c r="A85" s="915"/>
      <c r="B85" s="170"/>
      <c r="C85" s="5" t="s">
        <v>972</v>
      </c>
      <c r="D85" s="3" t="s">
        <v>2302</v>
      </c>
      <c r="E85" s="146"/>
      <c r="F85" s="129"/>
      <c r="G85" s="129" t="s">
        <v>338</v>
      </c>
      <c r="H85" s="147"/>
      <c r="I85" s="148" t="s">
        <v>1127</v>
      </c>
      <c r="J85" s="149">
        <v>4</v>
      </c>
      <c r="K85" s="150">
        <v>3</v>
      </c>
    </row>
    <row r="86" spans="1:11" s="64" customFormat="1" ht="20.100000000000001" customHeight="1">
      <c r="A86" s="915"/>
      <c r="B86" s="170"/>
      <c r="C86" s="5" t="s">
        <v>2097</v>
      </c>
      <c r="D86" s="3" t="s">
        <v>2302</v>
      </c>
      <c r="E86" s="146"/>
      <c r="F86" s="129"/>
      <c r="G86" s="129" t="s">
        <v>338</v>
      </c>
      <c r="H86" s="147"/>
      <c r="I86" s="148" t="s">
        <v>1127</v>
      </c>
      <c r="J86" s="149">
        <v>15</v>
      </c>
      <c r="K86" s="150">
        <v>3</v>
      </c>
    </row>
    <row r="87" spans="1:11" s="64" customFormat="1" ht="20.100000000000001" customHeight="1">
      <c r="A87" s="915"/>
      <c r="B87" s="170"/>
      <c r="C87" s="5" t="s">
        <v>2098</v>
      </c>
      <c r="D87" s="3" t="s">
        <v>2302</v>
      </c>
      <c r="E87" s="146"/>
      <c r="F87" s="129"/>
      <c r="G87" s="129" t="s">
        <v>338</v>
      </c>
      <c r="H87" s="147"/>
      <c r="I87" s="148" t="s">
        <v>1127</v>
      </c>
      <c r="J87" s="149">
        <v>19</v>
      </c>
      <c r="K87" s="150">
        <v>4</v>
      </c>
    </row>
    <row r="88" spans="1:11" s="64" customFormat="1" ht="20.100000000000001" customHeight="1">
      <c r="A88" s="915"/>
      <c r="B88" s="170"/>
      <c r="C88" s="5" t="s">
        <v>2099</v>
      </c>
      <c r="D88" s="3" t="s">
        <v>2302</v>
      </c>
      <c r="E88" s="146"/>
      <c r="F88" s="129"/>
      <c r="G88" s="129" t="s">
        <v>338</v>
      </c>
      <c r="H88" s="147"/>
      <c r="I88" s="148" t="s">
        <v>1127</v>
      </c>
      <c r="J88" s="149">
        <v>26</v>
      </c>
      <c r="K88" s="150">
        <v>6</v>
      </c>
    </row>
    <row r="89" spans="1:11" s="64" customFormat="1" ht="20.100000000000001" customHeight="1">
      <c r="A89" s="915"/>
      <c r="B89" s="137"/>
      <c r="C89" s="137"/>
      <c r="D89" s="137"/>
      <c r="E89" s="137"/>
      <c r="F89" s="507">
        <v>1</v>
      </c>
      <c r="G89" s="507">
        <v>10</v>
      </c>
      <c r="H89" s="137"/>
      <c r="I89" s="137"/>
      <c r="J89" s="508">
        <f>SUM(J78:J88)</f>
        <v>353</v>
      </c>
      <c r="K89" s="508">
        <f>SUM(K79:K88)</f>
        <v>24</v>
      </c>
    </row>
    <row r="90" spans="1:11" s="64" customFormat="1" ht="20.100000000000001" customHeight="1">
      <c r="A90" s="915"/>
      <c r="B90" s="120">
        <v>197</v>
      </c>
      <c r="C90" s="144" t="s">
        <v>2030</v>
      </c>
      <c r="D90" s="122"/>
      <c r="E90" s="123"/>
      <c r="F90" s="124"/>
      <c r="G90" s="124"/>
      <c r="H90" s="124"/>
      <c r="I90" s="125"/>
      <c r="J90" s="517"/>
      <c r="K90" s="516"/>
    </row>
    <row r="91" spans="1:11" s="64" customFormat="1" ht="20.100000000000001" customHeight="1">
      <c r="A91" s="915"/>
      <c r="B91" s="170"/>
      <c r="C91" s="5" t="s">
        <v>2559</v>
      </c>
      <c r="D91" s="3" t="s">
        <v>2611</v>
      </c>
      <c r="E91" s="146"/>
      <c r="F91" s="129"/>
      <c r="G91" s="129" t="s">
        <v>338</v>
      </c>
      <c r="H91" s="147"/>
      <c r="I91" s="148" t="s">
        <v>1122</v>
      </c>
      <c r="J91" s="149">
        <v>25</v>
      </c>
      <c r="K91" s="150">
        <v>10</v>
      </c>
    </row>
    <row r="92" spans="1:11" s="64" customFormat="1" ht="20.100000000000001" customHeight="1">
      <c r="A92" s="915"/>
      <c r="B92" s="137"/>
      <c r="C92" s="137"/>
      <c r="D92" s="137"/>
      <c r="E92" s="137"/>
      <c r="F92" s="507">
        <v>0</v>
      </c>
      <c r="G92" s="507">
        <v>1</v>
      </c>
      <c r="H92" s="137"/>
      <c r="I92" s="137"/>
      <c r="J92" s="508">
        <f>SUM(J91)</f>
        <v>25</v>
      </c>
      <c r="K92" s="508">
        <f>SUM(K91)</f>
        <v>10</v>
      </c>
    </row>
    <row r="93" spans="1:11" s="64" customFormat="1" ht="20.100000000000001" customHeight="1">
      <c r="A93" s="915"/>
      <c r="B93" s="120">
        <v>198</v>
      </c>
      <c r="C93" s="144" t="s">
        <v>2031</v>
      </c>
      <c r="D93" s="122"/>
      <c r="E93" s="123"/>
      <c r="F93" s="124"/>
      <c r="G93" s="124"/>
      <c r="H93" s="124"/>
      <c r="I93" s="125"/>
      <c r="J93" s="517"/>
      <c r="K93" s="516"/>
    </row>
    <row r="94" spans="1:11" s="64" customFormat="1" ht="20.100000000000001" customHeight="1">
      <c r="A94" s="915"/>
      <c r="B94" s="170"/>
      <c r="C94" s="5" t="s">
        <v>2560</v>
      </c>
      <c r="D94" s="3" t="s">
        <v>2613</v>
      </c>
      <c r="E94" s="146"/>
      <c r="F94" s="129" t="s">
        <v>338</v>
      </c>
      <c r="G94" s="129"/>
      <c r="H94" s="147"/>
      <c r="I94" s="148" t="s">
        <v>1122</v>
      </c>
      <c r="J94" s="149">
        <v>20</v>
      </c>
      <c r="K94" s="150">
        <v>10</v>
      </c>
    </row>
    <row r="95" spans="1:11" s="64" customFormat="1" ht="20.100000000000001" customHeight="1">
      <c r="A95" s="915"/>
      <c r="B95" s="137"/>
      <c r="C95" s="137"/>
      <c r="D95" s="137"/>
      <c r="E95" s="137"/>
      <c r="F95" s="507">
        <v>1</v>
      </c>
      <c r="G95" s="507">
        <v>0</v>
      </c>
      <c r="H95" s="137"/>
      <c r="I95" s="137"/>
      <c r="J95" s="508">
        <f>SUM(J94)</f>
        <v>20</v>
      </c>
      <c r="K95" s="508">
        <f>SUM(K94)</f>
        <v>10</v>
      </c>
    </row>
    <row r="96" spans="1:11" s="64" customFormat="1" ht="20.100000000000001" customHeight="1">
      <c r="A96" s="915"/>
      <c r="B96" s="120">
        <v>199</v>
      </c>
      <c r="C96" s="144" t="s">
        <v>2032</v>
      </c>
      <c r="D96" s="122"/>
      <c r="E96" s="123"/>
      <c r="F96" s="124"/>
      <c r="G96" s="124"/>
      <c r="H96" s="124"/>
      <c r="I96" s="125"/>
      <c r="J96" s="517"/>
      <c r="K96" s="516"/>
    </row>
    <row r="97" spans="1:11" s="64" customFormat="1" ht="20.100000000000001" customHeight="1">
      <c r="A97" s="915"/>
      <c r="B97" s="170"/>
      <c r="C97" s="5" t="s">
        <v>2561</v>
      </c>
      <c r="D97" s="3" t="s">
        <v>2612</v>
      </c>
      <c r="E97" s="146"/>
      <c r="F97" s="129"/>
      <c r="G97" s="129" t="s">
        <v>338</v>
      </c>
      <c r="H97" s="147"/>
      <c r="I97" s="148" t="s">
        <v>2562</v>
      </c>
      <c r="J97" s="149">
        <v>22</v>
      </c>
      <c r="K97" s="150">
        <v>11</v>
      </c>
    </row>
    <row r="98" spans="1:11" s="64" customFormat="1" ht="20.100000000000001" customHeight="1">
      <c r="A98" s="915"/>
      <c r="B98" s="137"/>
      <c r="C98" s="137"/>
      <c r="D98" s="137"/>
      <c r="E98" s="137"/>
      <c r="F98" s="507">
        <v>0</v>
      </c>
      <c r="G98" s="507">
        <v>1</v>
      </c>
      <c r="H98" s="137"/>
      <c r="I98" s="137"/>
      <c r="J98" s="508">
        <f>SUM(J97)</f>
        <v>22</v>
      </c>
      <c r="K98" s="508">
        <f>SUM(K97)</f>
        <v>11</v>
      </c>
    </row>
    <row r="99" spans="1:11" s="64" customFormat="1" ht="20.100000000000001" customHeight="1">
      <c r="A99" s="915"/>
      <c r="B99" s="120">
        <v>200</v>
      </c>
      <c r="C99" s="144" t="s">
        <v>2033</v>
      </c>
      <c r="D99" s="122"/>
      <c r="E99" s="123"/>
      <c r="F99" s="124"/>
      <c r="G99" s="124"/>
      <c r="H99" s="124"/>
      <c r="I99" s="125"/>
      <c r="J99" s="517"/>
      <c r="K99" s="516"/>
    </row>
    <row r="100" spans="1:11" s="64" customFormat="1" ht="20.100000000000001" customHeight="1">
      <c r="A100" s="915"/>
      <c r="B100" s="9"/>
      <c r="C100" s="12" t="s">
        <v>2100</v>
      </c>
      <c r="D100" s="10" t="s">
        <v>2300</v>
      </c>
      <c r="E100" s="146"/>
      <c r="F100" s="147"/>
      <c r="G100" s="129" t="s">
        <v>338</v>
      </c>
      <c r="H100" s="147"/>
      <c r="I100" s="151" t="s">
        <v>1127</v>
      </c>
      <c r="J100" s="152">
        <v>8</v>
      </c>
      <c r="K100" s="150">
        <v>2</v>
      </c>
    </row>
    <row r="101" spans="1:11" s="64" customFormat="1" ht="20.100000000000001" customHeight="1">
      <c r="A101" s="915"/>
      <c r="B101" s="9"/>
      <c r="C101" s="12" t="s">
        <v>2101</v>
      </c>
      <c r="D101" s="10" t="s">
        <v>2300</v>
      </c>
      <c r="E101" s="146"/>
      <c r="F101" s="147"/>
      <c r="G101" s="129" t="s">
        <v>338</v>
      </c>
      <c r="H101" s="147"/>
      <c r="I101" s="151" t="s">
        <v>1127</v>
      </c>
      <c r="J101" s="152">
        <v>8</v>
      </c>
      <c r="K101" s="150">
        <v>2</v>
      </c>
    </row>
    <row r="102" spans="1:11" s="64" customFormat="1" ht="20.100000000000001" customHeight="1">
      <c r="A102" s="915"/>
      <c r="B102" s="9"/>
      <c r="C102" s="12" t="s">
        <v>1945</v>
      </c>
      <c r="D102" s="10" t="s">
        <v>2300</v>
      </c>
      <c r="E102" s="146"/>
      <c r="F102" s="147"/>
      <c r="G102" s="129" t="s">
        <v>338</v>
      </c>
      <c r="H102" s="147"/>
      <c r="I102" s="151" t="s">
        <v>1127</v>
      </c>
      <c r="J102" s="152">
        <v>12</v>
      </c>
      <c r="K102" s="150">
        <v>3</v>
      </c>
    </row>
    <row r="103" spans="1:11" s="64" customFormat="1" ht="20.100000000000001" customHeight="1">
      <c r="A103" s="915"/>
      <c r="B103" s="9"/>
      <c r="C103" s="12" t="s">
        <v>2102</v>
      </c>
      <c r="D103" s="10" t="s">
        <v>2300</v>
      </c>
      <c r="E103" s="146"/>
      <c r="F103" s="147"/>
      <c r="G103" s="129" t="s">
        <v>338</v>
      </c>
      <c r="H103" s="147"/>
      <c r="I103" s="151" t="s">
        <v>1127</v>
      </c>
      <c r="J103" s="152">
        <v>22</v>
      </c>
      <c r="K103" s="150">
        <v>5</v>
      </c>
    </row>
    <row r="104" spans="1:11" s="64" customFormat="1" ht="20.100000000000001" customHeight="1">
      <c r="A104" s="915"/>
      <c r="B104" s="9"/>
      <c r="C104" s="12" t="s">
        <v>2103</v>
      </c>
      <c r="D104" s="10" t="s">
        <v>2300</v>
      </c>
      <c r="E104" s="146"/>
      <c r="F104" s="147"/>
      <c r="G104" s="129" t="s">
        <v>338</v>
      </c>
      <c r="H104" s="147"/>
      <c r="I104" s="151" t="s">
        <v>1127</v>
      </c>
      <c r="J104" s="152">
        <v>24</v>
      </c>
      <c r="K104" s="150">
        <v>6</v>
      </c>
    </row>
    <row r="105" spans="1:11" s="64" customFormat="1" ht="20.100000000000001" customHeight="1">
      <c r="A105" s="915"/>
      <c r="B105" s="137"/>
      <c r="C105" s="137"/>
      <c r="D105" s="138"/>
      <c r="E105" s="139"/>
      <c r="F105" s="140">
        <v>0</v>
      </c>
      <c r="G105" s="140">
        <v>5</v>
      </c>
      <c r="H105" s="140"/>
      <c r="I105" s="141"/>
      <c r="J105" s="142">
        <f>SUM(J100:J104)</f>
        <v>74</v>
      </c>
      <c r="K105" s="142">
        <f>SUM(K100:K104)</f>
        <v>18</v>
      </c>
    </row>
    <row r="106" spans="1:11" s="64" customFormat="1" ht="20.100000000000001" customHeight="1" thickBot="1">
      <c r="A106" s="65"/>
      <c r="B106" s="65"/>
      <c r="C106" s="66"/>
      <c r="D106" s="534"/>
      <c r="E106" s="535"/>
      <c r="F106" s="69">
        <f>F105+F98+F95+F92+F89</f>
        <v>2</v>
      </c>
      <c r="G106" s="69">
        <f t="shared" ref="G106:K106" si="2">G105+G98+G95+G92+G89</f>
        <v>17</v>
      </c>
      <c r="H106" s="69">
        <f t="shared" si="2"/>
        <v>0</v>
      </c>
      <c r="I106" s="69">
        <f t="shared" si="2"/>
        <v>0</v>
      </c>
      <c r="J106" s="69">
        <f t="shared" si="2"/>
        <v>494</v>
      </c>
      <c r="K106" s="69">
        <f t="shared" si="2"/>
        <v>73</v>
      </c>
    </row>
    <row r="107" spans="1:11" s="64" customFormat="1" ht="20.100000000000001" customHeight="1">
      <c r="A107" s="914" t="s">
        <v>2104</v>
      </c>
      <c r="B107" s="120">
        <v>201</v>
      </c>
      <c r="C107" s="144" t="s">
        <v>2035</v>
      </c>
      <c r="D107" s="122"/>
      <c r="E107" s="123"/>
      <c r="F107" s="124"/>
      <c r="G107" s="124"/>
      <c r="H107" s="124"/>
      <c r="I107" s="125"/>
      <c r="J107" s="517"/>
      <c r="K107" s="516"/>
    </row>
    <row r="108" spans="1:11" s="64" customFormat="1" ht="20.100000000000001" customHeight="1">
      <c r="A108" s="915"/>
      <c r="B108" s="9"/>
      <c r="C108" s="12" t="s">
        <v>2105</v>
      </c>
      <c r="D108" s="10" t="s">
        <v>2298</v>
      </c>
      <c r="E108" s="146"/>
      <c r="F108" s="129" t="s">
        <v>338</v>
      </c>
      <c r="G108" s="129"/>
      <c r="H108" s="147"/>
      <c r="I108" s="148" t="s">
        <v>1122</v>
      </c>
      <c r="J108" s="149">
        <v>33</v>
      </c>
      <c r="K108" s="150">
        <v>8.1999999999999993</v>
      </c>
    </row>
    <row r="109" spans="1:11" s="64" customFormat="1" ht="20.100000000000001" customHeight="1">
      <c r="A109" s="915"/>
      <c r="B109" s="9"/>
      <c r="C109" s="12" t="s">
        <v>2109</v>
      </c>
      <c r="D109" s="10" t="s">
        <v>2299</v>
      </c>
      <c r="E109" s="146"/>
      <c r="F109" s="129"/>
      <c r="G109" s="129" t="s">
        <v>338</v>
      </c>
      <c r="H109" s="147"/>
      <c r="I109" s="148" t="s">
        <v>1127</v>
      </c>
      <c r="J109" s="149">
        <v>7</v>
      </c>
      <c r="K109" s="150">
        <v>1.5</v>
      </c>
    </row>
    <row r="110" spans="1:11" s="64" customFormat="1" ht="20.100000000000001" customHeight="1">
      <c r="A110" s="915"/>
      <c r="B110" s="9"/>
      <c r="C110" s="12" t="s">
        <v>802</v>
      </c>
      <c r="D110" s="10" t="s">
        <v>2299</v>
      </c>
      <c r="E110" s="146"/>
      <c r="F110" s="129"/>
      <c r="G110" s="129" t="s">
        <v>338</v>
      </c>
      <c r="H110" s="147"/>
      <c r="I110" s="148" t="s">
        <v>1127</v>
      </c>
      <c r="J110" s="149">
        <v>11</v>
      </c>
      <c r="K110" s="150">
        <v>2</v>
      </c>
    </row>
    <row r="111" spans="1:11" s="64" customFormat="1" ht="20.100000000000001" customHeight="1">
      <c r="A111" s="915"/>
      <c r="B111" s="9"/>
      <c r="C111" s="12" t="s">
        <v>2110</v>
      </c>
      <c r="D111" s="10" t="s">
        <v>2299</v>
      </c>
      <c r="E111" s="146"/>
      <c r="F111" s="129"/>
      <c r="G111" s="129" t="s">
        <v>338</v>
      </c>
      <c r="H111" s="147"/>
      <c r="I111" s="148" t="s">
        <v>1127</v>
      </c>
      <c r="J111" s="149">
        <v>23</v>
      </c>
      <c r="K111" s="150">
        <v>5</v>
      </c>
    </row>
    <row r="112" spans="1:11" s="64" customFormat="1" ht="20.100000000000001" customHeight="1">
      <c r="A112" s="915"/>
      <c r="B112" s="9"/>
      <c r="C112" s="12" t="s">
        <v>2111</v>
      </c>
      <c r="D112" s="10" t="s">
        <v>2299</v>
      </c>
      <c r="E112" s="146"/>
      <c r="F112" s="129"/>
      <c r="G112" s="129" t="s">
        <v>338</v>
      </c>
      <c r="H112" s="147"/>
      <c r="I112" s="148" t="s">
        <v>1127</v>
      </c>
      <c r="J112" s="149">
        <v>44</v>
      </c>
      <c r="K112" s="150">
        <v>11</v>
      </c>
    </row>
    <row r="113" spans="1:11" s="64" customFormat="1" ht="20.100000000000001" customHeight="1">
      <c r="A113" s="915"/>
      <c r="B113" s="137"/>
      <c r="C113" s="137"/>
      <c r="D113" s="138"/>
      <c r="E113" s="139"/>
      <c r="F113" s="140">
        <v>1</v>
      </c>
      <c r="G113" s="140">
        <v>4</v>
      </c>
      <c r="H113" s="140"/>
      <c r="I113" s="141"/>
      <c r="J113" s="142">
        <f>SUM(J108:J112)</f>
        <v>118</v>
      </c>
      <c r="K113" s="142">
        <f>SUM(K108:K112)</f>
        <v>27.7</v>
      </c>
    </row>
    <row r="114" spans="1:11" s="64" customFormat="1" ht="20.100000000000001" customHeight="1">
      <c r="A114" s="915"/>
      <c r="B114" s="120">
        <v>202</v>
      </c>
      <c r="C114" s="144" t="s">
        <v>2036</v>
      </c>
      <c r="D114" s="122"/>
      <c r="E114" s="123"/>
      <c r="F114" s="124"/>
      <c r="G114" s="124"/>
      <c r="H114" s="124"/>
      <c r="I114" s="125"/>
      <c r="J114" s="517"/>
      <c r="K114" s="516"/>
    </row>
    <row r="115" spans="1:11" s="64" customFormat="1" ht="20.100000000000001" customHeight="1">
      <c r="A115" s="915"/>
      <c r="B115" s="9"/>
      <c r="C115" s="12" t="s">
        <v>2112</v>
      </c>
      <c r="D115" s="10" t="s">
        <v>2297</v>
      </c>
      <c r="E115" s="146"/>
      <c r="F115" s="129"/>
      <c r="G115" s="129" t="s">
        <v>338</v>
      </c>
      <c r="H115" s="147"/>
      <c r="I115" s="148" t="s">
        <v>1127</v>
      </c>
      <c r="J115" s="149">
        <v>4</v>
      </c>
      <c r="K115" s="150">
        <v>1</v>
      </c>
    </row>
    <row r="116" spans="1:11" s="64" customFormat="1" ht="20.100000000000001" customHeight="1">
      <c r="A116" s="915"/>
      <c r="B116" s="9"/>
      <c r="C116" s="12" t="s">
        <v>1173</v>
      </c>
      <c r="D116" s="10" t="s">
        <v>2297</v>
      </c>
      <c r="E116" s="146"/>
      <c r="F116" s="129"/>
      <c r="G116" s="129" t="s">
        <v>338</v>
      </c>
      <c r="H116" s="147"/>
      <c r="I116" s="148" t="s">
        <v>1127</v>
      </c>
      <c r="J116" s="149">
        <v>14</v>
      </c>
      <c r="K116" s="150">
        <v>3</v>
      </c>
    </row>
    <row r="117" spans="1:11" s="64" customFormat="1" ht="20.100000000000001" customHeight="1">
      <c r="A117" s="915"/>
      <c r="B117" s="9"/>
      <c r="C117" s="12" t="s">
        <v>2113</v>
      </c>
      <c r="D117" s="10" t="s">
        <v>2297</v>
      </c>
      <c r="E117" s="146"/>
      <c r="F117" s="129"/>
      <c r="G117" s="129" t="s">
        <v>338</v>
      </c>
      <c r="H117" s="147"/>
      <c r="I117" s="148" t="s">
        <v>1127</v>
      </c>
      <c r="J117" s="149">
        <v>18</v>
      </c>
      <c r="K117" s="150">
        <v>4</v>
      </c>
    </row>
    <row r="118" spans="1:11" s="64" customFormat="1" ht="20.100000000000001" customHeight="1">
      <c r="A118" s="915"/>
      <c r="B118" s="9"/>
      <c r="C118" s="12" t="s">
        <v>808</v>
      </c>
      <c r="D118" s="10" t="s">
        <v>2297</v>
      </c>
      <c r="E118" s="146"/>
      <c r="F118" s="129"/>
      <c r="G118" s="129" t="s">
        <v>338</v>
      </c>
      <c r="H118" s="147"/>
      <c r="I118" s="148" t="s">
        <v>1127</v>
      </c>
      <c r="J118" s="149">
        <v>18</v>
      </c>
      <c r="K118" s="150">
        <v>4</v>
      </c>
    </row>
    <row r="119" spans="1:11" s="64" customFormat="1" ht="20.100000000000001" customHeight="1">
      <c r="A119" s="915"/>
      <c r="B119" s="9"/>
      <c r="C119" s="12" t="s">
        <v>2114</v>
      </c>
      <c r="D119" s="10" t="s">
        <v>2297</v>
      </c>
      <c r="E119" s="146"/>
      <c r="F119" s="129"/>
      <c r="G119" s="129" t="s">
        <v>338</v>
      </c>
      <c r="H119" s="147"/>
      <c r="I119" s="148" t="s">
        <v>1127</v>
      </c>
      <c r="J119" s="149">
        <v>36</v>
      </c>
      <c r="K119" s="150">
        <v>9</v>
      </c>
    </row>
    <row r="120" spans="1:11" s="64" customFormat="1" ht="20.100000000000001" customHeight="1">
      <c r="A120" s="915"/>
      <c r="B120" s="137"/>
      <c r="C120" s="137"/>
      <c r="D120" s="138"/>
      <c r="E120" s="139"/>
      <c r="F120" s="140">
        <v>0</v>
      </c>
      <c r="G120" s="140">
        <v>5</v>
      </c>
      <c r="H120" s="140"/>
      <c r="I120" s="141"/>
      <c r="J120" s="142">
        <f>SUM(J115:J119)</f>
        <v>90</v>
      </c>
      <c r="K120" s="142">
        <f>SUM(K115:K119)</f>
        <v>21</v>
      </c>
    </row>
    <row r="121" spans="1:11" s="64" customFormat="1" ht="20.100000000000001" customHeight="1">
      <c r="A121" s="915"/>
      <c r="B121" s="120">
        <v>203</v>
      </c>
      <c r="C121" s="144" t="s">
        <v>119</v>
      </c>
      <c r="D121" s="122"/>
      <c r="E121" s="123"/>
      <c r="F121" s="124"/>
      <c r="G121" s="124"/>
      <c r="H121" s="124"/>
      <c r="I121" s="125"/>
      <c r="J121" s="517"/>
      <c r="K121" s="516"/>
    </row>
    <row r="122" spans="1:11" s="64" customFormat="1" ht="20.100000000000001" customHeight="1">
      <c r="A122" s="915"/>
      <c r="B122" s="9"/>
      <c r="C122" s="12" t="s">
        <v>2106</v>
      </c>
      <c r="D122" s="10" t="s">
        <v>2295</v>
      </c>
      <c r="E122" s="146"/>
      <c r="F122" s="129" t="s">
        <v>338</v>
      </c>
      <c r="G122" s="129"/>
      <c r="H122" s="147"/>
      <c r="I122" s="148" t="s">
        <v>1122</v>
      </c>
      <c r="J122" s="149">
        <v>48</v>
      </c>
      <c r="K122" s="150">
        <v>12</v>
      </c>
    </row>
    <row r="123" spans="1:11" s="64" customFormat="1" ht="20.100000000000001" customHeight="1">
      <c r="A123" s="915"/>
      <c r="B123" s="9"/>
      <c r="C123" s="12" t="s">
        <v>2115</v>
      </c>
      <c r="D123" s="10" t="s">
        <v>2296</v>
      </c>
      <c r="E123" s="146"/>
      <c r="F123" s="129"/>
      <c r="G123" s="129" t="s">
        <v>338</v>
      </c>
      <c r="H123" s="147"/>
      <c r="I123" s="148" t="s">
        <v>1127</v>
      </c>
      <c r="J123" s="149">
        <v>18</v>
      </c>
      <c r="K123" s="150">
        <v>4</v>
      </c>
    </row>
    <row r="124" spans="1:11" s="64" customFormat="1" ht="20.100000000000001" customHeight="1">
      <c r="A124" s="915"/>
      <c r="B124" s="137"/>
      <c r="C124" s="137"/>
      <c r="D124" s="138"/>
      <c r="E124" s="139"/>
      <c r="F124" s="140">
        <v>1</v>
      </c>
      <c r="G124" s="140">
        <v>1</v>
      </c>
      <c r="H124" s="140"/>
      <c r="I124" s="141"/>
      <c r="J124" s="142">
        <f>SUM(J122:J123)</f>
        <v>66</v>
      </c>
      <c r="K124" s="142">
        <f>SUM(K122:K123)</f>
        <v>16</v>
      </c>
    </row>
    <row r="125" spans="1:11" s="64" customFormat="1" ht="20.100000000000001" customHeight="1">
      <c r="A125" s="915"/>
      <c r="B125" s="120">
        <v>204</v>
      </c>
      <c r="C125" s="144" t="s">
        <v>2037</v>
      </c>
      <c r="D125" s="122"/>
      <c r="E125" s="123"/>
      <c r="F125" s="124"/>
      <c r="G125" s="124"/>
      <c r="H125" s="124"/>
      <c r="I125" s="125"/>
      <c r="J125" s="517"/>
      <c r="K125" s="516"/>
    </row>
    <row r="126" spans="1:11" s="64" customFormat="1" ht="20.100000000000001" customHeight="1">
      <c r="A126" s="915"/>
      <c r="B126" s="1"/>
      <c r="C126" s="5" t="s">
        <v>2107</v>
      </c>
      <c r="D126" s="3" t="s">
        <v>2293</v>
      </c>
      <c r="E126" s="146"/>
      <c r="F126" s="129" t="s">
        <v>338</v>
      </c>
      <c r="G126" s="129"/>
      <c r="H126" s="147"/>
      <c r="I126" s="148" t="s">
        <v>1122</v>
      </c>
      <c r="J126" s="149">
        <v>20</v>
      </c>
      <c r="K126" s="150">
        <v>5</v>
      </c>
    </row>
    <row r="127" spans="1:11" s="64" customFormat="1" ht="20.100000000000001" customHeight="1">
      <c r="A127" s="915"/>
      <c r="B127" s="1"/>
      <c r="C127" s="5" t="s">
        <v>2108</v>
      </c>
      <c r="D127" s="3" t="s">
        <v>2293</v>
      </c>
      <c r="E127" s="146"/>
      <c r="F127" s="129" t="s">
        <v>338</v>
      </c>
      <c r="G127" s="129"/>
      <c r="H127" s="147"/>
      <c r="I127" s="148" t="s">
        <v>1127</v>
      </c>
      <c r="J127" s="149">
        <v>12</v>
      </c>
      <c r="K127" s="150">
        <v>3</v>
      </c>
    </row>
    <row r="128" spans="1:11" s="64" customFormat="1" ht="20.100000000000001" customHeight="1">
      <c r="A128" s="915"/>
      <c r="B128" s="819"/>
      <c r="C128" s="5" t="s">
        <v>2116</v>
      </c>
      <c r="D128" s="3" t="s">
        <v>2294</v>
      </c>
      <c r="E128" s="146"/>
      <c r="F128" s="129"/>
      <c r="G128" s="129" t="s">
        <v>338</v>
      </c>
      <c r="H128" s="147"/>
      <c r="I128" s="148" t="s">
        <v>1127</v>
      </c>
      <c r="J128" s="149">
        <v>3</v>
      </c>
      <c r="K128" s="150">
        <v>0.5</v>
      </c>
    </row>
    <row r="129" spans="1:11" s="64" customFormat="1" ht="20.100000000000001" customHeight="1">
      <c r="A129" s="915"/>
      <c r="B129" s="819"/>
      <c r="C129" s="5" t="s">
        <v>2117</v>
      </c>
      <c r="D129" s="3" t="s">
        <v>2294</v>
      </c>
      <c r="E129" s="146"/>
      <c r="F129" s="129"/>
      <c r="G129" s="129" t="s">
        <v>338</v>
      </c>
      <c r="H129" s="147"/>
      <c r="I129" s="148" t="s">
        <v>1127</v>
      </c>
      <c r="J129" s="149">
        <v>4</v>
      </c>
      <c r="K129" s="150">
        <v>1</v>
      </c>
    </row>
    <row r="130" spans="1:11" s="64" customFormat="1" ht="20.100000000000001" customHeight="1">
      <c r="A130" s="915"/>
      <c r="B130" s="819"/>
      <c r="C130" s="5" t="s">
        <v>2118</v>
      </c>
      <c r="D130" s="3" t="s">
        <v>2294</v>
      </c>
      <c r="E130" s="146"/>
      <c r="F130" s="129"/>
      <c r="G130" s="129" t="s">
        <v>338</v>
      </c>
      <c r="H130" s="147"/>
      <c r="I130" s="148" t="s">
        <v>1127</v>
      </c>
      <c r="J130" s="149">
        <v>8</v>
      </c>
      <c r="K130" s="150">
        <v>2</v>
      </c>
    </row>
    <row r="131" spans="1:11" s="64" customFormat="1" ht="20.100000000000001" customHeight="1">
      <c r="A131" s="915"/>
      <c r="B131" s="819"/>
      <c r="C131" s="5" t="s">
        <v>2119</v>
      </c>
      <c r="D131" s="3" t="s">
        <v>2294</v>
      </c>
      <c r="E131" s="146"/>
      <c r="F131" s="129"/>
      <c r="G131" s="129" t="s">
        <v>338</v>
      </c>
      <c r="H131" s="147"/>
      <c r="I131" s="148" t="s">
        <v>1127</v>
      </c>
      <c r="J131" s="149">
        <v>16</v>
      </c>
      <c r="K131" s="150">
        <v>4</v>
      </c>
    </row>
    <row r="132" spans="1:11" s="64" customFormat="1" ht="20.100000000000001" customHeight="1">
      <c r="A132" s="915"/>
      <c r="B132" s="819"/>
      <c r="C132" s="5" t="s">
        <v>2120</v>
      </c>
      <c r="D132" s="3" t="s">
        <v>2294</v>
      </c>
      <c r="E132" s="146"/>
      <c r="F132" s="129"/>
      <c r="G132" s="129" t="s">
        <v>338</v>
      </c>
      <c r="H132" s="147"/>
      <c r="I132" s="148" t="s">
        <v>1127</v>
      </c>
      <c r="J132" s="149">
        <v>24</v>
      </c>
      <c r="K132" s="150">
        <v>6</v>
      </c>
    </row>
    <row r="133" spans="1:11" s="64" customFormat="1" ht="20.100000000000001" customHeight="1">
      <c r="A133" s="915"/>
      <c r="B133" s="137"/>
      <c r="C133" s="137"/>
      <c r="D133" s="138"/>
      <c r="E133" s="139"/>
      <c r="F133" s="140">
        <v>2</v>
      </c>
      <c r="G133" s="140">
        <v>5</v>
      </c>
      <c r="H133" s="140"/>
      <c r="I133" s="141"/>
      <c r="J133" s="142">
        <f>SUM(J126:J132)</f>
        <v>87</v>
      </c>
      <c r="K133" s="142">
        <f>SUM(K126:K132)</f>
        <v>21.5</v>
      </c>
    </row>
    <row r="134" spans="1:11" s="64" customFormat="1" ht="20.100000000000001" customHeight="1">
      <c r="A134" s="915"/>
      <c r="B134" s="120">
        <v>205</v>
      </c>
      <c r="C134" s="144" t="s">
        <v>2038</v>
      </c>
      <c r="D134" s="123"/>
      <c r="E134" s="123"/>
      <c r="F134" s="124"/>
      <c r="G134" s="124"/>
      <c r="H134" s="124"/>
      <c r="I134" s="125"/>
      <c r="J134" s="517"/>
      <c r="K134" s="516"/>
    </row>
    <row r="135" spans="1:11" s="64" customFormat="1" ht="20.100000000000001" customHeight="1">
      <c r="A135" s="915"/>
      <c r="B135" s="9"/>
      <c r="C135" s="12" t="s">
        <v>494</v>
      </c>
      <c r="D135" s="10" t="s">
        <v>2203</v>
      </c>
      <c r="E135" s="146"/>
      <c r="F135" s="129" t="s">
        <v>338</v>
      </c>
      <c r="G135" s="129"/>
      <c r="H135" s="147"/>
      <c r="I135" s="148" t="s">
        <v>1122</v>
      </c>
      <c r="J135" s="149">
        <v>13</v>
      </c>
      <c r="K135" s="150">
        <v>3.2</v>
      </c>
    </row>
    <row r="136" spans="1:11" s="64" customFormat="1" ht="20.100000000000001" customHeight="1">
      <c r="A136" s="915"/>
      <c r="B136" s="5"/>
      <c r="C136" s="12" t="s">
        <v>2121</v>
      </c>
      <c r="D136" s="10" t="s">
        <v>2204</v>
      </c>
      <c r="E136" s="146"/>
      <c r="F136" s="129"/>
      <c r="G136" s="129" t="s">
        <v>338</v>
      </c>
      <c r="H136" s="147"/>
      <c r="I136" s="148" t="s">
        <v>1127</v>
      </c>
      <c r="J136" s="149">
        <v>1</v>
      </c>
      <c r="K136" s="150">
        <v>0.25</v>
      </c>
    </row>
    <row r="137" spans="1:11" s="64" customFormat="1" ht="20.100000000000001" customHeight="1">
      <c r="A137" s="915"/>
      <c r="B137" s="5"/>
      <c r="C137" s="12" t="s">
        <v>2122</v>
      </c>
      <c r="D137" s="10" t="s">
        <v>2204</v>
      </c>
      <c r="E137" s="146"/>
      <c r="F137" s="129"/>
      <c r="G137" s="129" t="s">
        <v>338</v>
      </c>
      <c r="H137" s="147"/>
      <c r="I137" s="148" t="s">
        <v>1127</v>
      </c>
      <c r="J137" s="149">
        <v>1</v>
      </c>
      <c r="K137" s="150">
        <v>0.25</v>
      </c>
    </row>
    <row r="138" spans="1:11" s="64" customFormat="1" ht="20.100000000000001" customHeight="1">
      <c r="A138" s="915"/>
      <c r="B138" s="5"/>
      <c r="C138" s="12" t="s">
        <v>2123</v>
      </c>
      <c r="D138" s="10" t="s">
        <v>2204</v>
      </c>
      <c r="E138" s="146"/>
      <c r="F138" s="129"/>
      <c r="G138" s="129" t="s">
        <v>338</v>
      </c>
      <c r="H138" s="147"/>
      <c r="I138" s="148" t="s">
        <v>1127</v>
      </c>
      <c r="J138" s="149">
        <v>1</v>
      </c>
      <c r="K138" s="150">
        <v>0.25</v>
      </c>
    </row>
    <row r="139" spans="1:11" s="64" customFormat="1" ht="20.100000000000001" customHeight="1">
      <c r="A139" s="915"/>
      <c r="B139" s="5"/>
      <c r="C139" s="12" t="s">
        <v>2124</v>
      </c>
      <c r="D139" s="10" t="s">
        <v>2204</v>
      </c>
      <c r="E139" s="146"/>
      <c r="F139" s="129"/>
      <c r="G139" s="129" t="s">
        <v>338</v>
      </c>
      <c r="H139" s="147"/>
      <c r="I139" s="148" t="s">
        <v>1127</v>
      </c>
      <c r="J139" s="149">
        <v>1</v>
      </c>
      <c r="K139" s="150">
        <v>0.25</v>
      </c>
    </row>
    <row r="140" spans="1:11" s="64" customFormat="1" ht="20.100000000000001" customHeight="1">
      <c r="A140" s="915"/>
      <c r="B140" s="5"/>
      <c r="C140" s="12" t="s">
        <v>2125</v>
      </c>
      <c r="D140" s="10" t="s">
        <v>2204</v>
      </c>
      <c r="E140" s="146"/>
      <c r="F140" s="129"/>
      <c r="G140" s="129" t="s">
        <v>338</v>
      </c>
      <c r="H140" s="147"/>
      <c r="I140" s="148" t="s">
        <v>1127</v>
      </c>
      <c r="J140" s="149">
        <v>3</v>
      </c>
      <c r="K140" s="150">
        <v>0.5</v>
      </c>
    </row>
    <row r="141" spans="1:11" s="64" customFormat="1" ht="20.100000000000001" customHeight="1">
      <c r="A141" s="915"/>
      <c r="B141" s="5"/>
      <c r="C141" s="12" t="s">
        <v>2126</v>
      </c>
      <c r="D141" s="10" t="s">
        <v>2204</v>
      </c>
      <c r="E141" s="146"/>
      <c r="F141" s="129"/>
      <c r="G141" s="129" t="s">
        <v>338</v>
      </c>
      <c r="H141" s="147"/>
      <c r="I141" s="148" t="s">
        <v>1127</v>
      </c>
      <c r="J141" s="149">
        <v>4</v>
      </c>
      <c r="K141" s="150">
        <v>1</v>
      </c>
    </row>
    <row r="142" spans="1:11" s="64" customFormat="1" ht="20.100000000000001" customHeight="1">
      <c r="A142" s="915"/>
      <c r="B142" s="5"/>
      <c r="C142" s="12" t="s">
        <v>2127</v>
      </c>
      <c r="D142" s="10" t="s">
        <v>2204</v>
      </c>
      <c r="E142" s="146"/>
      <c r="F142" s="129"/>
      <c r="G142" s="129" t="s">
        <v>338</v>
      </c>
      <c r="H142" s="147"/>
      <c r="I142" s="148" t="s">
        <v>1127</v>
      </c>
      <c r="J142" s="149">
        <v>10</v>
      </c>
      <c r="K142" s="150">
        <v>2</v>
      </c>
    </row>
    <row r="143" spans="1:11" s="64" customFormat="1" ht="20.100000000000001" customHeight="1">
      <c r="A143" s="915"/>
      <c r="B143" s="5"/>
      <c r="C143" s="12" t="s">
        <v>2128</v>
      </c>
      <c r="D143" s="10" t="s">
        <v>2204</v>
      </c>
      <c r="E143" s="146"/>
      <c r="F143" s="129"/>
      <c r="G143" s="129" t="s">
        <v>338</v>
      </c>
      <c r="H143" s="147"/>
      <c r="I143" s="148" t="s">
        <v>1127</v>
      </c>
      <c r="J143" s="149">
        <v>12</v>
      </c>
      <c r="K143" s="150">
        <v>3</v>
      </c>
    </row>
    <row r="144" spans="1:11" s="64" customFormat="1" ht="20.100000000000001" customHeight="1">
      <c r="A144" s="915"/>
      <c r="B144" s="5"/>
      <c r="C144" s="12" t="s">
        <v>2129</v>
      </c>
      <c r="D144" s="10" t="s">
        <v>2204</v>
      </c>
      <c r="E144" s="146"/>
      <c r="F144" s="129"/>
      <c r="G144" s="129" t="s">
        <v>338</v>
      </c>
      <c r="H144" s="147"/>
      <c r="I144" s="148" t="s">
        <v>1127</v>
      </c>
      <c r="J144" s="149">
        <v>16</v>
      </c>
      <c r="K144" s="150">
        <v>4</v>
      </c>
    </row>
    <row r="145" spans="1:11" s="64" customFormat="1" ht="20.100000000000001" customHeight="1">
      <c r="A145" s="915"/>
      <c r="B145" s="5"/>
      <c r="C145" s="12" t="s">
        <v>2130</v>
      </c>
      <c r="D145" s="10" t="s">
        <v>2204</v>
      </c>
      <c r="E145" s="146"/>
      <c r="F145" s="129"/>
      <c r="G145" s="129" t="s">
        <v>338</v>
      </c>
      <c r="H145" s="147"/>
      <c r="I145" s="148" t="s">
        <v>1127</v>
      </c>
      <c r="J145" s="149">
        <v>25</v>
      </c>
      <c r="K145" s="150">
        <v>6</v>
      </c>
    </row>
    <row r="146" spans="1:11" s="64" customFormat="1" ht="20.100000000000001" customHeight="1">
      <c r="A146" s="915"/>
      <c r="B146" s="137"/>
      <c r="C146" s="137"/>
      <c r="D146" s="138"/>
      <c r="E146" s="139"/>
      <c r="F146" s="140">
        <v>1</v>
      </c>
      <c r="G146" s="140">
        <v>10</v>
      </c>
      <c r="H146" s="140"/>
      <c r="I146" s="141"/>
      <c r="J146" s="142">
        <f>SUM(J135:J145)</f>
        <v>87</v>
      </c>
      <c r="K146" s="142">
        <f>SUM(K135:K145)</f>
        <v>20.7</v>
      </c>
    </row>
    <row r="147" spans="1:11" s="64" customFormat="1" ht="20.100000000000001" customHeight="1" thickBot="1">
      <c r="A147" s="65"/>
      <c r="B147" s="65"/>
      <c r="C147" s="66"/>
      <c r="D147" s="534"/>
      <c r="E147" s="535"/>
      <c r="F147" s="68">
        <f>F146+F133+F124+F120+F113</f>
        <v>5</v>
      </c>
      <c r="G147" s="68">
        <f>G146+G133+G124+G120+G113</f>
        <v>25</v>
      </c>
      <c r="H147" s="68"/>
      <c r="I147" s="68"/>
      <c r="J147" s="69">
        <f>J146+J133+J124+J120+J113</f>
        <v>448</v>
      </c>
      <c r="K147" s="69">
        <f>K146+K133+K124+K120+K113</f>
        <v>106.9</v>
      </c>
    </row>
    <row r="148" spans="1:11" s="64" customFormat="1" ht="20.100000000000001" customHeight="1">
      <c r="A148" s="914" t="s">
        <v>2131</v>
      </c>
      <c r="B148" s="120">
        <v>206</v>
      </c>
      <c r="C148" s="144" t="s">
        <v>2039</v>
      </c>
      <c r="D148" s="123"/>
      <c r="E148" s="123"/>
      <c r="F148" s="124"/>
      <c r="G148" s="124"/>
      <c r="H148" s="124"/>
      <c r="I148" s="125"/>
      <c r="J148" s="517"/>
      <c r="K148" s="516"/>
    </row>
    <row r="149" spans="1:11" s="64" customFormat="1" ht="20.100000000000001" customHeight="1">
      <c r="A149" s="915"/>
      <c r="B149" s="5"/>
      <c r="C149" s="5" t="s">
        <v>2132</v>
      </c>
      <c r="D149" s="3" t="s">
        <v>2202</v>
      </c>
      <c r="E149" s="146"/>
      <c r="F149" s="129" t="s">
        <v>338</v>
      </c>
      <c r="G149" s="129"/>
      <c r="H149" s="147"/>
      <c r="I149" s="148" t="s">
        <v>2070</v>
      </c>
      <c r="J149" s="149">
        <v>72</v>
      </c>
      <c r="K149" s="150">
        <v>18</v>
      </c>
    </row>
    <row r="150" spans="1:11" s="64" customFormat="1" ht="20.100000000000001" customHeight="1">
      <c r="A150" s="915"/>
      <c r="B150" s="137"/>
      <c r="C150" s="137"/>
      <c r="D150" s="138"/>
      <c r="E150" s="139"/>
      <c r="F150" s="140">
        <v>1</v>
      </c>
      <c r="G150" s="140"/>
      <c r="H150" s="140"/>
      <c r="I150" s="141"/>
      <c r="J150" s="142">
        <f>SUM(J149)</f>
        <v>72</v>
      </c>
      <c r="K150" s="142">
        <f>SUM(K149)</f>
        <v>18</v>
      </c>
    </row>
    <row r="151" spans="1:11" s="64" customFormat="1" ht="20.100000000000001" customHeight="1">
      <c r="A151" s="915"/>
      <c r="B151" s="120">
        <v>207</v>
      </c>
      <c r="C151" s="144" t="s">
        <v>134</v>
      </c>
      <c r="D151" s="122"/>
      <c r="E151" s="123"/>
      <c r="F151" s="124"/>
      <c r="G151" s="124"/>
      <c r="H151" s="124"/>
      <c r="I151" s="125"/>
      <c r="J151" s="517"/>
      <c r="K151" s="516"/>
    </row>
    <row r="152" spans="1:11" s="64" customFormat="1" ht="20.100000000000001" customHeight="1">
      <c r="A152" s="915"/>
      <c r="B152" s="5"/>
      <c r="C152" s="5" t="s">
        <v>2563</v>
      </c>
      <c r="D152" s="3" t="s">
        <v>2614</v>
      </c>
      <c r="E152" s="146"/>
      <c r="F152" s="129"/>
      <c r="G152" s="129" t="s">
        <v>338</v>
      </c>
      <c r="H152" s="147"/>
      <c r="I152" s="148" t="s">
        <v>1127</v>
      </c>
      <c r="J152" s="149">
        <v>38.049999999999997</v>
      </c>
      <c r="K152" s="150">
        <v>20</v>
      </c>
    </row>
    <row r="153" spans="1:11" s="64" customFormat="1" ht="20.100000000000001" customHeight="1">
      <c r="A153" s="915"/>
      <c r="B153" s="137"/>
      <c r="C153" s="137"/>
      <c r="D153" s="138"/>
      <c r="E153" s="139"/>
      <c r="F153" s="140"/>
      <c r="G153" s="140">
        <v>1</v>
      </c>
      <c r="H153" s="140"/>
      <c r="I153" s="141"/>
      <c r="J153" s="142">
        <f>SUM(J152)</f>
        <v>38.049999999999997</v>
      </c>
      <c r="K153" s="142">
        <f>SUM(K152)</f>
        <v>20</v>
      </c>
    </row>
    <row r="154" spans="1:11" s="64" customFormat="1" ht="20.100000000000001" customHeight="1">
      <c r="A154" s="915"/>
      <c r="B154" s="120">
        <v>208</v>
      </c>
      <c r="C154" s="144" t="s">
        <v>2040</v>
      </c>
      <c r="D154" s="122"/>
      <c r="E154" s="123"/>
      <c r="F154" s="124"/>
      <c r="G154" s="124"/>
      <c r="H154" s="124"/>
      <c r="I154" s="125"/>
      <c r="J154" s="517"/>
      <c r="K154" s="516"/>
    </row>
    <row r="155" spans="1:11" s="64" customFormat="1" ht="20.100000000000001" customHeight="1">
      <c r="A155" s="915"/>
      <c r="B155" s="5"/>
      <c r="C155" s="5" t="s">
        <v>2564</v>
      </c>
      <c r="D155" s="3" t="s">
        <v>2615</v>
      </c>
      <c r="E155" s="146"/>
      <c r="F155" s="129"/>
      <c r="G155" s="129" t="s">
        <v>338</v>
      </c>
      <c r="H155" s="147"/>
      <c r="I155" s="148" t="s">
        <v>1122</v>
      </c>
      <c r="J155" s="149">
        <v>179</v>
      </c>
      <c r="K155" s="150">
        <v>100</v>
      </c>
    </row>
    <row r="156" spans="1:11" s="64" customFormat="1" ht="20.100000000000001" customHeight="1">
      <c r="A156" s="915"/>
      <c r="B156" s="137"/>
      <c r="C156" s="137"/>
      <c r="D156" s="138"/>
      <c r="E156" s="139"/>
      <c r="F156" s="140"/>
      <c r="G156" s="140">
        <v>1</v>
      </c>
      <c r="H156" s="140"/>
      <c r="I156" s="141"/>
      <c r="J156" s="142">
        <f>SUM(J155)</f>
        <v>179</v>
      </c>
      <c r="K156" s="142">
        <f>SUM(K155)</f>
        <v>100</v>
      </c>
    </row>
    <row r="157" spans="1:11" s="64" customFormat="1" ht="20.100000000000001" customHeight="1">
      <c r="A157" s="915"/>
      <c r="B157" s="120">
        <v>209</v>
      </c>
      <c r="C157" s="144" t="s">
        <v>2041</v>
      </c>
      <c r="D157" s="122"/>
      <c r="E157" s="123"/>
      <c r="F157" s="124"/>
      <c r="G157" s="124"/>
      <c r="H157" s="124"/>
      <c r="I157" s="125"/>
      <c r="J157" s="517"/>
      <c r="K157" s="516"/>
    </row>
    <row r="158" spans="1:11" s="64" customFormat="1" ht="20.100000000000001" customHeight="1">
      <c r="A158" s="915"/>
      <c r="B158" s="5"/>
      <c r="C158" s="5" t="s">
        <v>2565</v>
      </c>
      <c r="D158" s="3" t="s">
        <v>2616</v>
      </c>
      <c r="E158" s="146"/>
      <c r="F158" s="129"/>
      <c r="G158" s="129" t="s">
        <v>338</v>
      </c>
      <c r="H158" s="147"/>
      <c r="I158" s="148" t="s">
        <v>1127</v>
      </c>
      <c r="J158" s="149">
        <v>13</v>
      </c>
      <c r="K158" s="150">
        <v>0.5</v>
      </c>
    </row>
    <row r="159" spans="1:11" s="64" customFormat="1" ht="20.100000000000001" customHeight="1">
      <c r="A159" s="915"/>
      <c r="B159" s="137"/>
      <c r="C159" s="137"/>
      <c r="D159" s="138"/>
      <c r="E159" s="139"/>
      <c r="F159" s="140"/>
      <c r="G159" s="140">
        <v>1</v>
      </c>
      <c r="H159" s="140"/>
      <c r="I159" s="141"/>
      <c r="J159" s="142">
        <f>SUM(J158)</f>
        <v>13</v>
      </c>
      <c r="K159" s="142">
        <f>SUM(K158)</f>
        <v>0.5</v>
      </c>
    </row>
    <row r="160" spans="1:11" s="63" customFormat="1" ht="20.100000000000001" customHeight="1">
      <c r="A160" s="915"/>
      <c r="B160" s="120">
        <v>210</v>
      </c>
      <c r="C160" s="144" t="s">
        <v>2042</v>
      </c>
      <c r="D160" s="122"/>
      <c r="E160" s="123"/>
      <c r="F160" s="124"/>
      <c r="G160" s="124"/>
      <c r="H160" s="124"/>
      <c r="I160" s="125"/>
      <c r="J160" s="517"/>
      <c r="K160" s="516"/>
    </row>
    <row r="161" spans="1:11" s="63" customFormat="1" ht="20.100000000000001" customHeight="1">
      <c r="A161" s="746"/>
      <c r="B161" s="5"/>
      <c r="C161" s="5" t="s">
        <v>2566</v>
      </c>
      <c r="D161" s="3" t="s">
        <v>2617</v>
      </c>
      <c r="E161" s="146"/>
      <c r="F161" s="129"/>
      <c r="G161" s="129" t="s">
        <v>338</v>
      </c>
      <c r="H161" s="147"/>
      <c r="I161" s="148" t="s">
        <v>1127</v>
      </c>
      <c r="J161" s="149">
        <v>16.2</v>
      </c>
      <c r="K161" s="150">
        <v>10</v>
      </c>
    </row>
    <row r="162" spans="1:11" s="63" customFormat="1" ht="20.100000000000001" customHeight="1">
      <c r="A162" s="746"/>
      <c r="B162" s="137"/>
      <c r="C162" s="137"/>
      <c r="D162" s="138"/>
      <c r="E162" s="139"/>
      <c r="F162" s="140"/>
      <c r="G162" s="140">
        <v>1</v>
      </c>
      <c r="H162" s="140"/>
      <c r="I162" s="141"/>
      <c r="J162" s="142">
        <f>SUM(J161)</f>
        <v>16.2</v>
      </c>
      <c r="K162" s="142">
        <f>SUM(K161)</f>
        <v>10</v>
      </c>
    </row>
    <row r="163" spans="1:11" s="64" customFormat="1" ht="20.100000000000001" customHeight="1" thickBot="1">
      <c r="A163" s="65"/>
      <c r="B163" s="66"/>
      <c r="C163" s="534"/>
      <c r="D163" s="535"/>
      <c r="E163" s="67"/>
      <c r="F163" s="68">
        <f>F150+F153+F156+F159+F162</f>
        <v>1</v>
      </c>
      <c r="G163" s="68">
        <f>G150+G153+G156+G159+G162</f>
        <v>4</v>
      </c>
      <c r="H163" s="68">
        <f t="shared" ref="H163:K163" si="3">H150+H153+H156+H159+H162</f>
        <v>0</v>
      </c>
      <c r="I163" s="68">
        <f t="shared" si="3"/>
        <v>0</v>
      </c>
      <c r="J163" s="68">
        <f t="shared" si="3"/>
        <v>318.25</v>
      </c>
      <c r="K163" s="68">
        <f t="shared" si="3"/>
        <v>148.5</v>
      </c>
    </row>
    <row r="164" spans="1:11" s="64" customFormat="1" ht="20.100000000000001" customHeight="1">
      <c r="A164" s="914" t="s">
        <v>2133</v>
      </c>
      <c r="B164" s="120">
        <v>211</v>
      </c>
      <c r="C164" s="144" t="s">
        <v>2044</v>
      </c>
      <c r="D164" s="122"/>
      <c r="E164" s="123"/>
      <c r="F164" s="124"/>
      <c r="G164" s="124"/>
      <c r="H164" s="124"/>
      <c r="I164" s="125"/>
      <c r="J164" s="517"/>
      <c r="K164" s="516"/>
    </row>
    <row r="165" spans="1:11" s="64" customFormat="1" ht="20.100000000000001" customHeight="1">
      <c r="A165" s="915"/>
      <c r="B165" s="5"/>
      <c r="C165" s="12" t="s">
        <v>2135</v>
      </c>
      <c r="D165" s="10" t="s">
        <v>2201</v>
      </c>
      <c r="E165" s="146"/>
      <c r="F165" s="129"/>
      <c r="G165" s="129" t="s">
        <v>338</v>
      </c>
      <c r="H165" s="147"/>
      <c r="I165" s="148" t="s">
        <v>1127</v>
      </c>
      <c r="J165" s="149">
        <v>0.5</v>
      </c>
      <c r="K165" s="150">
        <v>10</v>
      </c>
    </row>
    <row r="166" spans="1:11" s="64" customFormat="1" ht="20.100000000000001" customHeight="1">
      <c r="A166" s="915"/>
      <c r="B166" s="5"/>
      <c r="C166" s="12" t="s">
        <v>2136</v>
      </c>
      <c r="D166" s="10" t="s">
        <v>2201</v>
      </c>
      <c r="E166" s="146"/>
      <c r="F166" s="129"/>
      <c r="G166" s="129" t="s">
        <v>338</v>
      </c>
      <c r="H166" s="147"/>
      <c r="I166" s="148" t="s">
        <v>1127</v>
      </c>
      <c r="J166" s="149">
        <v>0.5</v>
      </c>
      <c r="K166" s="150">
        <v>10</v>
      </c>
    </row>
    <row r="167" spans="1:11" s="64" customFormat="1" ht="20.100000000000001" customHeight="1">
      <c r="A167" s="915"/>
      <c r="B167" s="5"/>
      <c r="C167" s="12" t="s">
        <v>2137</v>
      </c>
      <c r="D167" s="10" t="s">
        <v>2201</v>
      </c>
      <c r="E167" s="146"/>
      <c r="F167" s="129"/>
      <c r="G167" s="129" t="s">
        <v>338</v>
      </c>
      <c r="H167" s="147"/>
      <c r="I167" s="148" t="s">
        <v>1127</v>
      </c>
      <c r="J167" s="149">
        <v>0.5</v>
      </c>
      <c r="K167" s="150">
        <v>10</v>
      </c>
    </row>
    <row r="168" spans="1:11" s="64" customFormat="1" ht="20.100000000000001" customHeight="1">
      <c r="A168" s="915"/>
      <c r="B168" s="5"/>
      <c r="C168" s="12" t="s">
        <v>2138</v>
      </c>
      <c r="D168" s="10" t="s">
        <v>2201</v>
      </c>
      <c r="E168" s="146"/>
      <c r="F168" s="129"/>
      <c r="G168" s="129" t="s">
        <v>338</v>
      </c>
      <c r="H168" s="147"/>
      <c r="I168" s="148" t="s">
        <v>1127</v>
      </c>
      <c r="J168" s="149">
        <v>1</v>
      </c>
      <c r="K168" s="150">
        <v>0.25</v>
      </c>
    </row>
    <row r="169" spans="1:11" s="64" customFormat="1" ht="20.100000000000001" customHeight="1">
      <c r="A169" s="915"/>
      <c r="B169" s="5"/>
      <c r="C169" s="12" t="s">
        <v>2139</v>
      </c>
      <c r="D169" s="10" t="s">
        <v>2201</v>
      </c>
      <c r="E169" s="146"/>
      <c r="F169" s="129"/>
      <c r="G169" s="129" t="s">
        <v>338</v>
      </c>
      <c r="H169" s="147"/>
      <c r="I169" s="148" t="s">
        <v>1127</v>
      </c>
      <c r="J169" s="149">
        <v>1</v>
      </c>
      <c r="K169" s="150">
        <v>0.25</v>
      </c>
    </row>
    <row r="170" spans="1:11" s="64" customFormat="1" ht="20.100000000000001" customHeight="1">
      <c r="A170" s="915"/>
      <c r="B170" s="5"/>
      <c r="C170" s="12" t="s">
        <v>2140</v>
      </c>
      <c r="D170" s="10" t="s">
        <v>2201</v>
      </c>
      <c r="E170" s="146"/>
      <c r="F170" s="129"/>
      <c r="G170" s="129" t="s">
        <v>338</v>
      </c>
      <c r="H170" s="147"/>
      <c r="I170" s="148" t="s">
        <v>1127</v>
      </c>
      <c r="J170" s="149">
        <v>1</v>
      </c>
      <c r="K170" s="150">
        <v>0.25</v>
      </c>
    </row>
    <row r="171" spans="1:11" s="64" customFormat="1" ht="20.100000000000001" customHeight="1">
      <c r="A171" s="915"/>
      <c r="B171" s="5"/>
      <c r="C171" s="12" t="s">
        <v>2141</v>
      </c>
      <c r="D171" s="10" t="s">
        <v>2201</v>
      </c>
      <c r="E171" s="146"/>
      <c r="F171" s="129"/>
      <c r="G171" s="129" t="s">
        <v>338</v>
      </c>
      <c r="H171" s="147"/>
      <c r="I171" s="148" t="s">
        <v>1127</v>
      </c>
      <c r="J171" s="149">
        <v>1</v>
      </c>
      <c r="K171" s="150">
        <v>0.25</v>
      </c>
    </row>
    <row r="172" spans="1:11" s="64" customFormat="1" ht="20.100000000000001" customHeight="1">
      <c r="A172" s="915"/>
      <c r="B172" s="5"/>
      <c r="C172" s="12" t="s">
        <v>2142</v>
      </c>
      <c r="D172" s="10" t="s">
        <v>2201</v>
      </c>
      <c r="E172" s="146"/>
      <c r="F172" s="129"/>
      <c r="G172" s="129" t="s">
        <v>338</v>
      </c>
      <c r="H172" s="147"/>
      <c r="I172" s="148" t="s">
        <v>1127</v>
      </c>
      <c r="J172" s="149">
        <v>1</v>
      </c>
      <c r="K172" s="150">
        <v>0.25</v>
      </c>
    </row>
    <row r="173" spans="1:11" s="64" customFormat="1" ht="20.100000000000001" customHeight="1">
      <c r="A173" s="915"/>
      <c r="B173" s="5"/>
      <c r="C173" s="12" t="s">
        <v>2143</v>
      </c>
      <c r="D173" s="10" t="s">
        <v>2201</v>
      </c>
      <c r="E173" s="146"/>
      <c r="F173" s="129"/>
      <c r="G173" s="129" t="s">
        <v>338</v>
      </c>
      <c r="H173" s="147"/>
      <c r="I173" s="148" t="s">
        <v>1127</v>
      </c>
      <c r="J173" s="149">
        <v>1</v>
      </c>
      <c r="K173" s="150">
        <v>0.25</v>
      </c>
    </row>
    <row r="174" spans="1:11" s="64" customFormat="1" ht="20.100000000000001" customHeight="1">
      <c r="A174" s="915"/>
      <c r="B174" s="5"/>
      <c r="C174" s="12" t="s">
        <v>2144</v>
      </c>
      <c r="D174" s="10" t="s">
        <v>2201</v>
      </c>
      <c r="E174" s="146"/>
      <c r="F174" s="129"/>
      <c r="G174" s="129" t="s">
        <v>338</v>
      </c>
      <c r="H174" s="147"/>
      <c r="I174" s="148" t="s">
        <v>1127</v>
      </c>
      <c r="J174" s="149">
        <v>2</v>
      </c>
      <c r="K174" s="150">
        <v>0.5</v>
      </c>
    </row>
    <row r="175" spans="1:11" s="64" customFormat="1" ht="20.100000000000001" customHeight="1">
      <c r="A175" s="915"/>
      <c r="B175" s="5"/>
      <c r="C175" s="12" t="s">
        <v>2145</v>
      </c>
      <c r="D175" s="10" t="s">
        <v>2201</v>
      </c>
      <c r="E175" s="146"/>
      <c r="F175" s="129"/>
      <c r="G175" s="129" t="s">
        <v>338</v>
      </c>
      <c r="H175" s="147"/>
      <c r="I175" s="148" t="s">
        <v>1127</v>
      </c>
      <c r="J175" s="149">
        <v>2</v>
      </c>
      <c r="K175" s="150">
        <v>0.5</v>
      </c>
    </row>
    <row r="176" spans="1:11" s="64" customFormat="1" ht="20.100000000000001" customHeight="1">
      <c r="A176" s="915"/>
      <c r="B176" s="5"/>
      <c r="C176" s="12" t="s">
        <v>2146</v>
      </c>
      <c r="D176" s="10" t="s">
        <v>2201</v>
      </c>
      <c r="E176" s="146"/>
      <c r="F176" s="129"/>
      <c r="G176" s="129" t="s">
        <v>338</v>
      </c>
      <c r="H176" s="147"/>
      <c r="I176" s="148" t="s">
        <v>1127</v>
      </c>
      <c r="J176" s="149">
        <v>2</v>
      </c>
      <c r="K176" s="150">
        <v>0.5</v>
      </c>
    </row>
    <row r="177" spans="1:11" s="64" customFormat="1" ht="20.100000000000001" customHeight="1">
      <c r="A177" s="915"/>
      <c r="B177" s="5"/>
      <c r="C177" s="12" t="s">
        <v>2147</v>
      </c>
      <c r="D177" s="10" t="s">
        <v>2201</v>
      </c>
      <c r="E177" s="146"/>
      <c r="F177" s="129"/>
      <c r="G177" s="129" t="s">
        <v>338</v>
      </c>
      <c r="H177" s="147"/>
      <c r="I177" s="148" t="s">
        <v>1127</v>
      </c>
      <c r="J177" s="149">
        <v>2</v>
      </c>
      <c r="K177" s="150">
        <v>0.5</v>
      </c>
    </row>
    <row r="178" spans="1:11" s="64" customFormat="1" ht="20.100000000000001" customHeight="1">
      <c r="A178" s="915"/>
      <c r="B178" s="5"/>
      <c r="C178" s="12" t="s">
        <v>2148</v>
      </c>
      <c r="D178" s="10" t="s">
        <v>2201</v>
      </c>
      <c r="E178" s="146"/>
      <c r="F178" s="129"/>
      <c r="G178" s="129" t="s">
        <v>338</v>
      </c>
      <c r="H178" s="147"/>
      <c r="I178" s="148" t="s">
        <v>1127</v>
      </c>
      <c r="J178" s="149">
        <v>2</v>
      </c>
      <c r="K178" s="150">
        <v>0.5</v>
      </c>
    </row>
    <row r="179" spans="1:11" s="64" customFormat="1" ht="20.100000000000001" customHeight="1">
      <c r="A179" s="915"/>
      <c r="B179" s="5"/>
      <c r="C179" s="12" t="s">
        <v>2149</v>
      </c>
      <c r="D179" s="10" t="s">
        <v>2201</v>
      </c>
      <c r="E179" s="146"/>
      <c r="F179" s="129"/>
      <c r="G179" s="129" t="s">
        <v>338</v>
      </c>
      <c r="H179" s="147"/>
      <c r="I179" s="148" t="s">
        <v>1127</v>
      </c>
      <c r="J179" s="149">
        <v>2</v>
      </c>
      <c r="K179" s="150">
        <v>0.5</v>
      </c>
    </row>
    <row r="180" spans="1:11" s="64" customFormat="1" ht="20.100000000000001" customHeight="1">
      <c r="A180" s="915"/>
      <c r="B180" s="5"/>
      <c r="C180" s="12" t="s">
        <v>2150</v>
      </c>
      <c r="D180" s="10" t="s">
        <v>2201</v>
      </c>
      <c r="E180" s="146"/>
      <c r="F180" s="129"/>
      <c r="G180" s="129" t="s">
        <v>338</v>
      </c>
      <c r="H180" s="147"/>
      <c r="I180" s="148" t="s">
        <v>1127</v>
      </c>
      <c r="J180" s="149">
        <v>2</v>
      </c>
      <c r="K180" s="150">
        <v>0.5</v>
      </c>
    </row>
    <row r="181" spans="1:11" s="64" customFormat="1" ht="20.100000000000001" customHeight="1">
      <c r="A181" s="915"/>
      <c r="B181" s="5"/>
      <c r="C181" s="12" t="s">
        <v>2151</v>
      </c>
      <c r="D181" s="10" t="s">
        <v>2201</v>
      </c>
      <c r="E181" s="146"/>
      <c r="F181" s="129"/>
      <c r="G181" s="129" t="s">
        <v>338</v>
      </c>
      <c r="H181" s="147"/>
      <c r="I181" s="148" t="s">
        <v>1127</v>
      </c>
      <c r="J181" s="149">
        <v>2</v>
      </c>
      <c r="K181" s="150">
        <v>0.5</v>
      </c>
    </row>
    <row r="182" spans="1:11" s="64" customFormat="1" ht="20.100000000000001" customHeight="1">
      <c r="A182" s="915"/>
      <c r="B182" s="5"/>
      <c r="C182" s="12" t="s">
        <v>2152</v>
      </c>
      <c r="D182" s="10" t="s">
        <v>2201</v>
      </c>
      <c r="E182" s="146"/>
      <c r="F182" s="129"/>
      <c r="G182" s="129" t="s">
        <v>338</v>
      </c>
      <c r="H182" s="147"/>
      <c r="I182" s="148" t="s">
        <v>1127</v>
      </c>
      <c r="J182" s="149">
        <v>2</v>
      </c>
      <c r="K182" s="150">
        <v>0.5</v>
      </c>
    </row>
    <row r="183" spans="1:11" s="64" customFormat="1" ht="20.100000000000001" customHeight="1">
      <c r="A183" s="915"/>
      <c r="B183" s="5"/>
      <c r="C183" s="12" t="s">
        <v>2153</v>
      </c>
      <c r="D183" s="10" t="s">
        <v>2201</v>
      </c>
      <c r="E183" s="146"/>
      <c r="F183" s="129"/>
      <c r="G183" s="129" t="s">
        <v>338</v>
      </c>
      <c r="H183" s="147"/>
      <c r="I183" s="148" t="s">
        <v>1127</v>
      </c>
      <c r="J183" s="149">
        <v>2</v>
      </c>
      <c r="K183" s="150">
        <v>0.5</v>
      </c>
    </row>
    <row r="184" spans="1:11" s="64" customFormat="1" ht="20.100000000000001" customHeight="1">
      <c r="A184" s="915"/>
      <c r="B184" s="5"/>
      <c r="C184" s="12" t="s">
        <v>2154</v>
      </c>
      <c r="D184" s="10" t="s">
        <v>2201</v>
      </c>
      <c r="E184" s="146"/>
      <c r="F184" s="129"/>
      <c r="G184" s="129" t="s">
        <v>338</v>
      </c>
      <c r="H184" s="147"/>
      <c r="I184" s="148" t="s">
        <v>1127</v>
      </c>
      <c r="J184" s="149">
        <v>2</v>
      </c>
      <c r="K184" s="150">
        <v>0.5</v>
      </c>
    </row>
    <row r="185" spans="1:11" s="64" customFormat="1" ht="20.100000000000001" customHeight="1">
      <c r="A185" s="915"/>
      <c r="B185" s="5"/>
      <c r="C185" s="12" t="s">
        <v>2155</v>
      </c>
      <c r="D185" s="10" t="s">
        <v>2201</v>
      </c>
      <c r="E185" s="146"/>
      <c r="F185" s="129"/>
      <c r="G185" s="129" t="s">
        <v>338</v>
      </c>
      <c r="H185" s="147"/>
      <c r="I185" s="148" t="s">
        <v>1127</v>
      </c>
      <c r="J185" s="149">
        <v>2</v>
      </c>
      <c r="K185" s="150">
        <v>0.5</v>
      </c>
    </row>
    <row r="186" spans="1:11" s="64" customFormat="1" ht="20.100000000000001" customHeight="1">
      <c r="A186" s="915"/>
      <c r="B186" s="5"/>
      <c r="C186" s="12" t="s">
        <v>2156</v>
      </c>
      <c r="D186" s="10" t="s">
        <v>2201</v>
      </c>
      <c r="E186" s="146"/>
      <c r="F186" s="129"/>
      <c r="G186" s="129" t="s">
        <v>338</v>
      </c>
      <c r="H186" s="147"/>
      <c r="I186" s="148" t="s">
        <v>1127</v>
      </c>
      <c r="J186" s="149">
        <v>2</v>
      </c>
      <c r="K186" s="150">
        <v>0.5</v>
      </c>
    </row>
    <row r="187" spans="1:11" s="64" customFormat="1" ht="20.100000000000001" customHeight="1">
      <c r="A187" s="915"/>
      <c r="B187" s="5"/>
      <c r="C187" s="12" t="s">
        <v>2157</v>
      </c>
      <c r="D187" s="10" t="s">
        <v>2201</v>
      </c>
      <c r="E187" s="146"/>
      <c r="F187" s="129"/>
      <c r="G187" s="129" t="s">
        <v>338</v>
      </c>
      <c r="H187" s="147"/>
      <c r="I187" s="148" t="s">
        <v>1127</v>
      </c>
      <c r="J187" s="149">
        <v>2</v>
      </c>
      <c r="K187" s="150">
        <v>0.5</v>
      </c>
    </row>
    <row r="188" spans="1:11" s="64" customFormat="1" ht="20.100000000000001" customHeight="1">
      <c r="A188" s="915"/>
      <c r="B188" s="5"/>
      <c r="C188" s="12" t="s">
        <v>2141</v>
      </c>
      <c r="D188" s="10" t="s">
        <v>2201</v>
      </c>
      <c r="E188" s="146"/>
      <c r="F188" s="129"/>
      <c r="G188" s="129" t="s">
        <v>338</v>
      </c>
      <c r="H188" s="147"/>
      <c r="I188" s="148" t="s">
        <v>1127</v>
      </c>
      <c r="J188" s="149">
        <v>2</v>
      </c>
      <c r="K188" s="150">
        <v>0.5</v>
      </c>
    </row>
    <row r="189" spans="1:11" s="64" customFormat="1" ht="20.100000000000001" customHeight="1">
      <c r="A189" s="915"/>
      <c r="B189" s="5"/>
      <c r="C189" s="12" t="s">
        <v>2158</v>
      </c>
      <c r="D189" s="10" t="s">
        <v>2201</v>
      </c>
      <c r="E189" s="146"/>
      <c r="F189" s="129"/>
      <c r="G189" s="129" t="s">
        <v>338</v>
      </c>
      <c r="H189" s="147"/>
      <c r="I189" s="148" t="s">
        <v>1127</v>
      </c>
      <c r="J189" s="149">
        <v>2</v>
      </c>
      <c r="K189" s="150">
        <v>0.5</v>
      </c>
    </row>
    <row r="190" spans="1:11" s="64" customFormat="1" ht="20.100000000000001" customHeight="1">
      <c r="A190" s="915"/>
      <c r="B190" s="5"/>
      <c r="C190" s="12" t="s">
        <v>2159</v>
      </c>
      <c r="D190" s="10" t="s">
        <v>2201</v>
      </c>
      <c r="E190" s="146"/>
      <c r="F190" s="129"/>
      <c r="G190" s="129" t="s">
        <v>338</v>
      </c>
      <c r="H190" s="147"/>
      <c r="I190" s="148" t="s">
        <v>1127</v>
      </c>
      <c r="J190" s="149">
        <v>2</v>
      </c>
      <c r="K190" s="150">
        <v>0.5</v>
      </c>
    </row>
    <row r="191" spans="1:11" s="64" customFormat="1" ht="20.100000000000001" customHeight="1">
      <c r="A191" s="915"/>
      <c r="B191" s="5"/>
      <c r="C191" s="12" t="s">
        <v>2160</v>
      </c>
      <c r="D191" s="10" t="s">
        <v>2201</v>
      </c>
      <c r="E191" s="146"/>
      <c r="F191" s="129"/>
      <c r="G191" s="129" t="s">
        <v>338</v>
      </c>
      <c r="H191" s="147"/>
      <c r="I191" s="148" t="s">
        <v>1127</v>
      </c>
      <c r="J191" s="149">
        <v>2</v>
      </c>
      <c r="K191" s="150">
        <v>0.5</v>
      </c>
    </row>
    <row r="192" spans="1:11" s="64" customFormat="1" ht="20.100000000000001" customHeight="1">
      <c r="A192" s="915"/>
      <c r="B192" s="5"/>
      <c r="C192" s="12" t="s">
        <v>808</v>
      </c>
      <c r="D192" s="10" t="s">
        <v>2201</v>
      </c>
      <c r="E192" s="146"/>
      <c r="F192" s="129"/>
      <c r="G192" s="129" t="s">
        <v>338</v>
      </c>
      <c r="H192" s="147"/>
      <c r="I192" s="148" t="s">
        <v>1127</v>
      </c>
      <c r="J192" s="149">
        <v>2</v>
      </c>
      <c r="K192" s="150">
        <v>0.5</v>
      </c>
    </row>
    <row r="193" spans="1:11" s="64" customFormat="1" ht="20.100000000000001" customHeight="1">
      <c r="A193" s="915"/>
      <c r="B193" s="5"/>
      <c r="C193" s="12" t="s">
        <v>2161</v>
      </c>
      <c r="D193" s="10" t="s">
        <v>2201</v>
      </c>
      <c r="E193" s="146"/>
      <c r="F193" s="129"/>
      <c r="G193" s="129" t="s">
        <v>338</v>
      </c>
      <c r="H193" s="147"/>
      <c r="I193" s="148" t="s">
        <v>1127</v>
      </c>
      <c r="J193" s="149">
        <v>2</v>
      </c>
      <c r="K193" s="150">
        <v>0.5</v>
      </c>
    </row>
    <row r="194" spans="1:11" s="64" customFormat="1" ht="20.100000000000001" customHeight="1">
      <c r="A194" s="915"/>
      <c r="B194" s="5"/>
      <c r="C194" s="12" t="s">
        <v>2162</v>
      </c>
      <c r="D194" s="10" t="s">
        <v>2201</v>
      </c>
      <c r="E194" s="146"/>
      <c r="F194" s="129"/>
      <c r="G194" s="129" t="s">
        <v>338</v>
      </c>
      <c r="H194" s="147"/>
      <c r="I194" s="148" t="s">
        <v>1127</v>
      </c>
      <c r="J194" s="149">
        <v>2</v>
      </c>
      <c r="K194" s="150">
        <v>0.5</v>
      </c>
    </row>
    <row r="195" spans="1:11" s="64" customFormat="1" ht="20.100000000000001" customHeight="1">
      <c r="A195" s="915"/>
      <c r="B195" s="5"/>
      <c r="C195" s="12" t="s">
        <v>2163</v>
      </c>
      <c r="D195" s="10" t="s">
        <v>2201</v>
      </c>
      <c r="E195" s="146"/>
      <c r="F195" s="129"/>
      <c r="G195" s="129" t="s">
        <v>338</v>
      </c>
      <c r="H195" s="147"/>
      <c r="I195" s="148" t="s">
        <v>1127</v>
      </c>
      <c r="J195" s="149">
        <v>2</v>
      </c>
      <c r="K195" s="150">
        <v>0.5</v>
      </c>
    </row>
    <row r="196" spans="1:11" s="64" customFormat="1" ht="20.100000000000001" customHeight="1">
      <c r="A196" s="915"/>
      <c r="B196" s="5"/>
      <c r="C196" s="12" t="s">
        <v>2164</v>
      </c>
      <c r="D196" s="10" t="s">
        <v>2201</v>
      </c>
      <c r="E196" s="146"/>
      <c r="F196" s="129"/>
      <c r="G196" s="129" t="s">
        <v>338</v>
      </c>
      <c r="H196" s="147"/>
      <c r="I196" s="148" t="s">
        <v>1127</v>
      </c>
      <c r="J196" s="149">
        <v>2</v>
      </c>
      <c r="K196" s="150">
        <v>0.5</v>
      </c>
    </row>
    <row r="197" spans="1:11" s="64" customFormat="1" ht="20.100000000000001" customHeight="1">
      <c r="A197" s="915"/>
      <c r="B197" s="5"/>
      <c r="C197" s="12" t="s">
        <v>2165</v>
      </c>
      <c r="D197" s="10" t="s">
        <v>2201</v>
      </c>
      <c r="E197" s="146"/>
      <c r="F197" s="129"/>
      <c r="G197" s="129" t="s">
        <v>338</v>
      </c>
      <c r="H197" s="147"/>
      <c r="I197" s="148" t="s">
        <v>1127</v>
      </c>
      <c r="J197" s="149">
        <v>2</v>
      </c>
      <c r="K197" s="150">
        <v>0.5</v>
      </c>
    </row>
    <row r="198" spans="1:11" s="64" customFormat="1" ht="20.100000000000001" customHeight="1">
      <c r="A198" s="915"/>
      <c r="B198" s="5"/>
      <c r="C198" s="12" t="s">
        <v>2166</v>
      </c>
      <c r="D198" s="10" t="s">
        <v>2201</v>
      </c>
      <c r="E198" s="146"/>
      <c r="F198" s="129"/>
      <c r="G198" s="129" t="s">
        <v>338</v>
      </c>
      <c r="H198" s="147"/>
      <c r="I198" s="148" t="s">
        <v>1127</v>
      </c>
      <c r="J198" s="149">
        <v>2</v>
      </c>
      <c r="K198" s="150">
        <v>0.5</v>
      </c>
    </row>
    <row r="199" spans="1:11" s="64" customFormat="1" ht="20.100000000000001" customHeight="1">
      <c r="A199" s="915"/>
      <c r="B199" s="5"/>
      <c r="C199" s="12" t="s">
        <v>2167</v>
      </c>
      <c r="D199" s="10" t="s">
        <v>2201</v>
      </c>
      <c r="E199" s="146"/>
      <c r="F199" s="129"/>
      <c r="G199" s="129" t="s">
        <v>338</v>
      </c>
      <c r="H199" s="147"/>
      <c r="I199" s="148" t="s">
        <v>1127</v>
      </c>
      <c r="J199" s="149">
        <v>2</v>
      </c>
      <c r="K199" s="150">
        <v>0.5</v>
      </c>
    </row>
    <row r="200" spans="1:11" s="64" customFormat="1" ht="20.100000000000001" customHeight="1">
      <c r="A200" s="915"/>
      <c r="B200" s="5"/>
      <c r="C200" s="12" t="s">
        <v>802</v>
      </c>
      <c r="D200" s="10" t="s">
        <v>2201</v>
      </c>
      <c r="E200" s="146"/>
      <c r="F200" s="129"/>
      <c r="G200" s="129" t="s">
        <v>338</v>
      </c>
      <c r="H200" s="147"/>
      <c r="I200" s="148" t="s">
        <v>1127</v>
      </c>
      <c r="J200" s="149">
        <v>2</v>
      </c>
      <c r="K200" s="150">
        <v>0.5</v>
      </c>
    </row>
    <row r="201" spans="1:11" s="64" customFormat="1" ht="20.100000000000001" customHeight="1">
      <c r="A201" s="915"/>
      <c r="B201" s="5"/>
      <c r="C201" s="12" t="s">
        <v>2168</v>
      </c>
      <c r="D201" s="10" t="s">
        <v>2201</v>
      </c>
      <c r="E201" s="146"/>
      <c r="F201" s="129"/>
      <c r="G201" s="129" t="s">
        <v>338</v>
      </c>
      <c r="H201" s="147"/>
      <c r="I201" s="148" t="s">
        <v>1127</v>
      </c>
      <c r="J201" s="149">
        <v>2</v>
      </c>
      <c r="K201" s="150">
        <v>0.5</v>
      </c>
    </row>
    <row r="202" spans="1:11" s="64" customFormat="1" ht="20.100000000000001" customHeight="1">
      <c r="A202" s="915"/>
      <c r="B202" s="5"/>
      <c r="C202" s="12" t="s">
        <v>2169</v>
      </c>
      <c r="D202" s="10" t="s">
        <v>2201</v>
      </c>
      <c r="E202" s="146"/>
      <c r="F202" s="129"/>
      <c r="G202" s="129" t="s">
        <v>338</v>
      </c>
      <c r="H202" s="147"/>
      <c r="I202" s="148" t="s">
        <v>1127</v>
      </c>
      <c r="J202" s="149">
        <v>2</v>
      </c>
      <c r="K202" s="150">
        <v>0.5</v>
      </c>
    </row>
    <row r="203" spans="1:11" s="64" customFormat="1" ht="20.100000000000001" customHeight="1">
      <c r="A203" s="915"/>
      <c r="B203" s="5"/>
      <c r="C203" s="12" t="s">
        <v>2170</v>
      </c>
      <c r="D203" s="10" t="s">
        <v>2201</v>
      </c>
      <c r="E203" s="146"/>
      <c r="F203" s="129"/>
      <c r="G203" s="129" t="s">
        <v>338</v>
      </c>
      <c r="H203" s="147"/>
      <c r="I203" s="148" t="s">
        <v>1127</v>
      </c>
      <c r="J203" s="149">
        <v>2</v>
      </c>
      <c r="K203" s="150">
        <v>0.5</v>
      </c>
    </row>
    <row r="204" spans="1:11" s="64" customFormat="1" ht="20.100000000000001" customHeight="1">
      <c r="A204" s="915"/>
      <c r="B204" s="5"/>
      <c r="C204" s="12" t="s">
        <v>2171</v>
      </c>
      <c r="D204" s="10" t="s">
        <v>2201</v>
      </c>
      <c r="E204" s="146"/>
      <c r="F204" s="129"/>
      <c r="G204" s="129" t="s">
        <v>338</v>
      </c>
      <c r="H204" s="147"/>
      <c r="I204" s="148" t="s">
        <v>1127</v>
      </c>
      <c r="J204" s="149">
        <v>2</v>
      </c>
      <c r="K204" s="150">
        <v>0.5</v>
      </c>
    </row>
    <row r="205" spans="1:11" s="64" customFormat="1" ht="20.100000000000001" customHeight="1">
      <c r="A205" s="915"/>
      <c r="B205" s="5"/>
      <c r="C205" s="12" t="s">
        <v>2172</v>
      </c>
      <c r="D205" s="10" t="s">
        <v>2201</v>
      </c>
      <c r="E205" s="146"/>
      <c r="F205" s="129"/>
      <c r="G205" s="129" t="s">
        <v>338</v>
      </c>
      <c r="H205" s="147"/>
      <c r="I205" s="148" t="s">
        <v>1127</v>
      </c>
      <c r="J205" s="149">
        <v>2</v>
      </c>
      <c r="K205" s="150">
        <v>0.5</v>
      </c>
    </row>
    <row r="206" spans="1:11" s="64" customFormat="1" ht="20.100000000000001" customHeight="1">
      <c r="A206" s="915"/>
      <c r="B206" s="5"/>
      <c r="C206" s="12" t="s">
        <v>2173</v>
      </c>
      <c r="D206" s="10" t="s">
        <v>2201</v>
      </c>
      <c r="E206" s="146"/>
      <c r="F206" s="129"/>
      <c r="G206" s="129" t="s">
        <v>338</v>
      </c>
      <c r="H206" s="147"/>
      <c r="I206" s="148" t="s">
        <v>1127</v>
      </c>
      <c r="J206" s="149">
        <v>2</v>
      </c>
      <c r="K206" s="150">
        <v>0.5</v>
      </c>
    </row>
    <row r="207" spans="1:11" s="64" customFormat="1" ht="20.100000000000001" customHeight="1">
      <c r="A207" s="915"/>
      <c r="B207" s="5"/>
      <c r="C207" s="12" t="s">
        <v>2174</v>
      </c>
      <c r="D207" s="10" t="s">
        <v>2201</v>
      </c>
      <c r="E207" s="146"/>
      <c r="F207" s="129"/>
      <c r="G207" s="129" t="s">
        <v>338</v>
      </c>
      <c r="H207" s="147"/>
      <c r="I207" s="148" t="s">
        <v>1127</v>
      </c>
      <c r="J207" s="149">
        <v>2</v>
      </c>
      <c r="K207" s="150">
        <v>0.5</v>
      </c>
    </row>
    <row r="208" spans="1:11" s="64" customFormat="1" ht="20.100000000000001" customHeight="1">
      <c r="A208" s="915"/>
      <c r="B208" s="5"/>
      <c r="C208" s="12" t="s">
        <v>2175</v>
      </c>
      <c r="D208" s="10" t="s">
        <v>2201</v>
      </c>
      <c r="E208" s="146"/>
      <c r="F208" s="129"/>
      <c r="G208" s="129" t="s">
        <v>338</v>
      </c>
      <c r="H208" s="147"/>
      <c r="I208" s="148" t="s">
        <v>1127</v>
      </c>
      <c r="J208" s="149">
        <v>2</v>
      </c>
      <c r="K208" s="150">
        <v>0.5</v>
      </c>
    </row>
    <row r="209" spans="1:11" s="64" customFormat="1" ht="20.100000000000001" customHeight="1">
      <c r="A209" s="915"/>
      <c r="B209" s="5"/>
      <c r="C209" s="12" t="s">
        <v>2176</v>
      </c>
      <c r="D209" s="10" t="s">
        <v>2201</v>
      </c>
      <c r="E209" s="146"/>
      <c r="F209" s="129"/>
      <c r="G209" s="129" t="s">
        <v>338</v>
      </c>
      <c r="H209" s="147"/>
      <c r="I209" s="148" t="s">
        <v>1127</v>
      </c>
      <c r="J209" s="149">
        <v>2</v>
      </c>
      <c r="K209" s="150">
        <v>0.5</v>
      </c>
    </row>
    <row r="210" spans="1:11" s="64" customFormat="1" ht="20.100000000000001" customHeight="1">
      <c r="A210" s="915"/>
      <c r="B210" s="5"/>
      <c r="C210" s="12" t="s">
        <v>2177</v>
      </c>
      <c r="D210" s="10" t="s">
        <v>2201</v>
      </c>
      <c r="E210" s="146"/>
      <c r="F210" s="129"/>
      <c r="G210" s="129" t="s">
        <v>338</v>
      </c>
      <c r="H210" s="147"/>
      <c r="I210" s="148" t="s">
        <v>1127</v>
      </c>
      <c r="J210" s="149">
        <v>2</v>
      </c>
      <c r="K210" s="150">
        <v>0.5</v>
      </c>
    </row>
    <row r="211" spans="1:11" s="64" customFormat="1" ht="20.100000000000001" customHeight="1">
      <c r="A211" s="915"/>
      <c r="B211" s="5"/>
      <c r="C211" s="12" t="s">
        <v>2178</v>
      </c>
      <c r="D211" s="10" t="s">
        <v>2201</v>
      </c>
      <c r="E211" s="146"/>
      <c r="F211" s="129"/>
      <c r="G211" s="129" t="s">
        <v>338</v>
      </c>
      <c r="H211" s="147"/>
      <c r="I211" s="148" t="s">
        <v>1127</v>
      </c>
      <c r="J211" s="149">
        <v>2</v>
      </c>
      <c r="K211" s="150">
        <v>0.5</v>
      </c>
    </row>
    <row r="212" spans="1:11" s="64" customFormat="1" ht="20.100000000000001" customHeight="1">
      <c r="A212" s="915"/>
      <c r="B212" s="5"/>
      <c r="C212" s="12" t="s">
        <v>2179</v>
      </c>
      <c r="D212" s="10" t="s">
        <v>2201</v>
      </c>
      <c r="E212" s="146"/>
      <c r="F212" s="129"/>
      <c r="G212" s="129" t="s">
        <v>338</v>
      </c>
      <c r="H212" s="147"/>
      <c r="I212" s="148" t="s">
        <v>1127</v>
      </c>
      <c r="J212" s="149">
        <v>3</v>
      </c>
      <c r="K212" s="150">
        <v>0.5</v>
      </c>
    </row>
    <row r="213" spans="1:11" s="64" customFormat="1" ht="20.100000000000001" customHeight="1">
      <c r="A213" s="915"/>
      <c r="B213" s="5"/>
      <c r="C213" s="12" t="s">
        <v>1196</v>
      </c>
      <c r="D213" s="10" t="s">
        <v>2201</v>
      </c>
      <c r="E213" s="146"/>
      <c r="F213" s="129"/>
      <c r="G213" s="129" t="s">
        <v>338</v>
      </c>
      <c r="H213" s="147"/>
      <c r="I213" s="148" t="s">
        <v>1127</v>
      </c>
      <c r="J213" s="149">
        <v>4</v>
      </c>
      <c r="K213" s="150">
        <v>1</v>
      </c>
    </row>
    <row r="214" spans="1:11" s="64" customFormat="1" ht="20.100000000000001" customHeight="1">
      <c r="A214" s="915"/>
      <c r="B214" s="5"/>
      <c r="C214" s="12" t="s">
        <v>2180</v>
      </c>
      <c r="D214" s="10" t="s">
        <v>2201</v>
      </c>
      <c r="E214" s="146"/>
      <c r="F214" s="129"/>
      <c r="G214" s="129" t="s">
        <v>338</v>
      </c>
      <c r="H214" s="147"/>
      <c r="I214" s="148" t="s">
        <v>1127</v>
      </c>
      <c r="J214" s="149">
        <v>4</v>
      </c>
      <c r="K214" s="150">
        <v>1</v>
      </c>
    </row>
    <row r="215" spans="1:11" s="64" customFormat="1" ht="20.100000000000001" customHeight="1">
      <c r="A215" s="915"/>
      <c r="B215" s="5"/>
      <c r="C215" s="12" t="s">
        <v>2181</v>
      </c>
      <c r="D215" s="10" t="s">
        <v>2201</v>
      </c>
      <c r="E215" s="146"/>
      <c r="F215" s="129"/>
      <c r="G215" s="129" t="s">
        <v>338</v>
      </c>
      <c r="H215" s="147"/>
      <c r="I215" s="148" t="s">
        <v>1127</v>
      </c>
      <c r="J215" s="149">
        <v>4</v>
      </c>
      <c r="K215" s="150">
        <v>1</v>
      </c>
    </row>
    <row r="216" spans="1:11" s="64" customFormat="1" ht="20.100000000000001" customHeight="1">
      <c r="A216" s="915"/>
      <c r="B216" s="5"/>
      <c r="C216" s="12" t="s">
        <v>2182</v>
      </c>
      <c r="D216" s="10" t="s">
        <v>2201</v>
      </c>
      <c r="E216" s="146"/>
      <c r="F216" s="129"/>
      <c r="G216" s="129" t="s">
        <v>338</v>
      </c>
      <c r="H216" s="147"/>
      <c r="I216" s="148" t="s">
        <v>1127</v>
      </c>
      <c r="J216" s="149">
        <v>4</v>
      </c>
      <c r="K216" s="150">
        <v>1</v>
      </c>
    </row>
    <row r="217" spans="1:11" s="64" customFormat="1" ht="20.100000000000001" customHeight="1">
      <c r="A217" s="915"/>
      <c r="B217" s="5"/>
      <c r="C217" s="12" t="s">
        <v>2183</v>
      </c>
      <c r="D217" s="10" t="s">
        <v>2201</v>
      </c>
      <c r="E217" s="146"/>
      <c r="F217" s="129"/>
      <c r="G217" s="129" t="s">
        <v>338</v>
      </c>
      <c r="H217" s="147"/>
      <c r="I217" s="148" t="s">
        <v>1127</v>
      </c>
      <c r="J217" s="149">
        <v>4</v>
      </c>
      <c r="K217" s="150">
        <v>1</v>
      </c>
    </row>
    <row r="218" spans="1:11" s="64" customFormat="1" ht="20.100000000000001" customHeight="1">
      <c r="A218" s="915"/>
      <c r="B218" s="5"/>
      <c r="C218" s="12" t="s">
        <v>2184</v>
      </c>
      <c r="D218" s="10" t="s">
        <v>2201</v>
      </c>
      <c r="E218" s="146"/>
      <c r="F218" s="129"/>
      <c r="G218" s="129" t="s">
        <v>338</v>
      </c>
      <c r="H218" s="147"/>
      <c r="I218" s="148" t="s">
        <v>1127</v>
      </c>
      <c r="J218" s="149">
        <v>4</v>
      </c>
      <c r="K218" s="150">
        <v>1</v>
      </c>
    </row>
    <row r="219" spans="1:11" s="64" customFormat="1" ht="20.100000000000001" customHeight="1">
      <c r="A219" s="915"/>
      <c r="B219" s="5"/>
      <c r="C219" s="12" t="s">
        <v>2185</v>
      </c>
      <c r="D219" s="10" t="s">
        <v>2201</v>
      </c>
      <c r="E219" s="146"/>
      <c r="F219" s="129"/>
      <c r="G219" s="129" t="s">
        <v>338</v>
      </c>
      <c r="H219" s="147"/>
      <c r="I219" s="148" t="s">
        <v>1127</v>
      </c>
      <c r="J219" s="149">
        <v>7</v>
      </c>
      <c r="K219" s="150">
        <v>1.5</v>
      </c>
    </row>
    <row r="220" spans="1:11" s="64" customFormat="1" ht="20.100000000000001" customHeight="1">
      <c r="A220" s="915"/>
      <c r="B220" s="5"/>
      <c r="C220" s="12" t="s">
        <v>2186</v>
      </c>
      <c r="D220" s="10" t="s">
        <v>2201</v>
      </c>
      <c r="E220" s="146"/>
      <c r="F220" s="129"/>
      <c r="G220" s="129" t="s">
        <v>338</v>
      </c>
      <c r="H220" s="147"/>
      <c r="I220" s="148" t="s">
        <v>1127</v>
      </c>
      <c r="J220" s="149">
        <v>7</v>
      </c>
      <c r="K220" s="150">
        <v>1.5</v>
      </c>
    </row>
    <row r="221" spans="1:11" s="64" customFormat="1" ht="20.100000000000001" customHeight="1">
      <c r="A221" s="915"/>
      <c r="B221" s="5"/>
      <c r="C221" s="12" t="s">
        <v>802</v>
      </c>
      <c r="D221" s="10" t="s">
        <v>2201</v>
      </c>
      <c r="E221" s="146"/>
      <c r="F221" s="129"/>
      <c r="G221" s="129" t="s">
        <v>338</v>
      </c>
      <c r="H221" s="147"/>
      <c r="I221" s="148" t="s">
        <v>1127</v>
      </c>
      <c r="J221" s="149">
        <v>7</v>
      </c>
      <c r="K221" s="150">
        <v>1.5</v>
      </c>
    </row>
    <row r="222" spans="1:11" s="64" customFormat="1" ht="20.100000000000001" customHeight="1">
      <c r="A222" s="915"/>
      <c r="B222" s="5"/>
      <c r="C222" s="12" t="s">
        <v>2187</v>
      </c>
      <c r="D222" s="10" t="s">
        <v>2201</v>
      </c>
      <c r="E222" s="146"/>
      <c r="F222" s="129"/>
      <c r="G222" s="129" t="s">
        <v>338</v>
      </c>
      <c r="H222" s="147"/>
      <c r="I222" s="148" t="s">
        <v>1127</v>
      </c>
      <c r="J222" s="149">
        <v>7</v>
      </c>
      <c r="K222" s="150">
        <v>1.5</v>
      </c>
    </row>
    <row r="223" spans="1:11" s="64" customFormat="1" ht="20.100000000000001" customHeight="1">
      <c r="A223" s="915"/>
      <c r="B223" s="5"/>
      <c r="C223" s="12" t="s">
        <v>2188</v>
      </c>
      <c r="D223" s="10" t="s">
        <v>2201</v>
      </c>
      <c r="E223" s="146"/>
      <c r="F223" s="129"/>
      <c r="G223" s="129" t="s">
        <v>338</v>
      </c>
      <c r="H223" s="147"/>
      <c r="I223" s="148" t="s">
        <v>1127</v>
      </c>
      <c r="J223" s="149">
        <v>7</v>
      </c>
      <c r="K223" s="150">
        <v>1.5</v>
      </c>
    </row>
    <row r="224" spans="1:11" s="64" customFormat="1" ht="20.100000000000001" customHeight="1">
      <c r="A224" s="915"/>
      <c r="B224" s="5"/>
      <c r="C224" s="12" t="s">
        <v>2119</v>
      </c>
      <c r="D224" s="10" t="s">
        <v>2201</v>
      </c>
      <c r="E224" s="146"/>
      <c r="F224" s="129"/>
      <c r="G224" s="129" t="s">
        <v>338</v>
      </c>
      <c r="H224" s="147"/>
      <c r="I224" s="148" t="s">
        <v>1127</v>
      </c>
      <c r="J224" s="149">
        <v>7</v>
      </c>
      <c r="K224" s="150">
        <v>1.5</v>
      </c>
    </row>
    <row r="225" spans="1:11" s="64" customFormat="1" ht="20.100000000000001" customHeight="1">
      <c r="A225" s="915"/>
      <c r="B225" s="5"/>
      <c r="C225" s="12" t="s">
        <v>2189</v>
      </c>
      <c r="D225" s="10" t="s">
        <v>2201</v>
      </c>
      <c r="E225" s="146"/>
      <c r="F225" s="129"/>
      <c r="G225" s="129" t="s">
        <v>338</v>
      </c>
      <c r="H225" s="147"/>
      <c r="I225" s="148" t="s">
        <v>1127</v>
      </c>
      <c r="J225" s="149">
        <v>9</v>
      </c>
      <c r="K225" s="150">
        <v>2</v>
      </c>
    </row>
    <row r="226" spans="1:11" s="64" customFormat="1" ht="20.100000000000001" customHeight="1">
      <c r="A226" s="915"/>
      <c r="B226" s="5"/>
      <c r="C226" s="12" t="s">
        <v>2190</v>
      </c>
      <c r="D226" s="10" t="s">
        <v>2201</v>
      </c>
      <c r="E226" s="146"/>
      <c r="F226" s="129"/>
      <c r="G226" s="129" t="s">
        <v>338</v>
      </c>
      <c r="H226" s="147"/>
      <c r="I226" s="148" t="s">
        <v>1127</v>
      </c>
      <c r="J226" s="149">
        <v>9</v>
      </c>
      <c r="K226" s="150">
        <v>2</v>
      </c>
    </row>
    <row r="227" spans="1:11" s="64" customFormat="1" ht="20.100000000000001" customHeight="1">
      <c r="A227" s="915"/>
      <c r="B227" s="5"/>
      <c r="C227" s="12" t="s">
        <v>2191</v>
      </c>
      <c r="D227" s="10" t="s">
        <v>2201</v>
      </c>
      <c r="E227" s="146"/>
      <c r="F227" s="129"/>
      <c r="G227" s="129" t="s">
        <v>338</v>
      </c>
      <c r="H227" s="147"/>
      <c r="I227" s="148" t="s">
        <v>1127</v>
      </c>
      <c r="J227" s="149">
        <v>10</v>
      </c>
      <c r="K227" s="150">
        <v>2.5</v>
      </c>
    </row>
    <row r="228" spans="1:11" s="64" customFormat="1" ht="20.100000000000001" customHeight="1">
      <c r="A228" s="915"/>
      <c r="B228" s="5"/>
      <c r="C228" s="12" t="s">
        <v>2192</v>
      </c>
      <c r="D228" s="10" t="s">
        <v>2201</v>
      </c>
      <c r="E228" s="146"/>
      <c r="F228" s="129"/>
      <c r="G228" s="129" t="s">
        <v>338</v>
      </c>
      <c r="H228" s="147"/>
      <c r="I228" s="148" t="s">
        <v>1127</v>
      </c>
      <c r="J228" s="149">
        <v>14</v>
      </c>
      <c r="K228" s="150">
        <v>3</v>
      </c>
    </row>
    <row r="229" spans="1:11" s="64" customFormat="1" ht="20.100000000000001" customHeight="1">
      <c r="A229" s="915"/>
      <c r="B229" s="5"/>
      <c r="C229" s="12" t="s">
        <v>2193</v>
      </c>
      <c r="D229" s="10" t="s">
        <v>2201</v>
      </c>
      <c r="E229" s="146"/>
      <c r="F229" s="129"/>
      <c r="G229" s="129" t="s">
        <v>338</v>
      </c>
      <c r="H229" s="147"/>
      <c r="I229" s="148" t="s">
        <v>1127</v>
      </c>
      <c r="J229" s="149">
        <v>14</v>
      </c>
      <c r="K229" s="150">
        <v>3</v>
      </c>
    </row>
    <row r="230" spans="1:11" s="64" customFormat="1" ht="20.100000000000001" customHeight="1">
      <c r="A230" s="915"/>
      <c r="B230" s="5"/>
      <c r="C230" s="12" t="s">
        <v>2194</v>
      </c>
      <c r="D230" s="10" t="s">
        <v>2201</v>
      </c>
      <c r="E230" s="146"/>
      <c r="F230" s="129"/>
      <c r="G230" s="129" t="s">
        <v>338</v>
      </c>
      <c r="H230" s="147"/>
      <c r="I230" s="148" t="s">
        <v>1127</v>
      </c>
      <c r="J230" s="149">
        <v>16</v>
      </c>
      <c r="K230" s="150">
        <v>4</v>
      </c>
    </row>
    <row r="231" spans="1:11" s="64" customFormat="1" ht="20.100000000000001" customHeight="1">
      <c r="A231" s="915"/>
      <c r="B231" s="5"/>
      <c r="C231" s="12" t="s">
        <v>2195</v>
      </c>
      <c r="D231" s="10" t="s">
        <v>2201</v>
      </c>
      <c r="E231" s="146"/>
      <c r="F231" s="129"/>
      <c r="G231" s="129" t="s">
        <v>338</v>
      </c>
      <c r="H231" s="147"/>
      <c r="I231" s="148" t="s">
        <v>1127</v>
      </c>
      <c r="J231" s="149">
        <v>19</v>
      </c>
      <c r="K231" s="150">
        <v>4</v>
      </c>
    </row>
    <row r="232" spans="1:11" s="64" customFormat="1" ht="20.100000000000001" customHeight="1">
      <c r="A232" s="915"/>
      <c r="B232" s="5"/>
      <c r="C232" s="12" t="s">
        <v>2196</v>
      </c>
      <c r="D232" s="10" t="s">
        <v>2201</v>
      </c>
      <c r="E232" s="146"/>
      <c r="F232" s="129"/>
      <c r="G232" s="129" t="s">
        <v>338</v>
      </c>
      <c r="H232" s="147"/>
      <c r="I232" s="148" t="s">
        <v>1127</v>
      </c>
      <c r="J232" s="149">
        <v>22</v>
      </c>
      <c r="K232" s="150">
        <v>5</v>
      </c>
    </row>
    <row r="233" spans="1:11" s="64" customFormat="1" ht="20.100000000000001" customHeight="1">
      <c r="A233" s="915"/>
      <c r="B233" s="5"/>
      <c r="C233" s="12" t="s">
        <v>2197</v>
      </c>
      <c r="D233" s="10" t="s">
        <v>2201</v>
      </c>
      <c r="E233" s="146"/>
      <c r="F233" s="129"/>
      <c r="G233" s="129" t="s">
        <v>338</v>
      </c>
      <c r="H233" s="147"/>
      <c r="I233" s="148" t="s">
        <v>1127</v>
      </c>
      <c r="J233" s="149">
        <v>24</v>
      </c>
      <c r="K233" s="150">
        <v>6</v>
      </c>
    </row>
    <row r="234" spans="1:11" s="64" customFormat="1" ht="20.100000000000001" customHeight="1">
      <c r="A234" s="915"/>
      <c r="B234" s="5"/>
      <c r="C234" s="12" t="s">
        <v>2198</v>
      </c>
      <c r="D234" s="10" t="s">
        <v>2201</v>
      </c>
      <c r="E234" s="146"/>
      <c r="F234" s="129"/>
      <c r="G234" s="129" t="s">
        <v>338</v>
      </c>
      <c r="H234" s="147"/>
      <c r="I234" s="148" t="s">
        <v>1127</v>
      </c>
      <c r="J234" s="149">
        <v>29</v>
      </c>
      <c r="K234" s="150">
        <v>7</v>
      </c>
    </row>
    <row r="235" spans="1:11" s="64" customFormat="1" ht="20.100000000000001" customHeight="1">
      <c r="A235" s="915"/>
      <c r="B235" s="5"/>
      <c r="C235" s="12" t="s">
        <v>2199</v>
      </c>
      <c r="D235" s="10" t="s">
        <v>2201</v>
      </c>
      <c r="E235" s="146"/>
      <c r="F235" s="129"/>
      <c r="G235" s="129" t="s">
        <v>338</v>
      </c>
      <c r="H235" s="147"/>
      <c r="I235" s="148" t="s">
        <v>1127</v>
      </c>
      <c r="J235" s="149">
        <v>29</v>
      </c>
      <c r="K235" s="150">
        <v>7</v>
      </c>
    </row>
    <row r="236" spans="1:11" s="64" customFormat="1" ht="20.100000000000001" customHeight="1">
      <c r="A236" s="915"/>
      <c r="B236" s="5"/>
      <c r="C236" s="12" t="s">
        <v>2200</v>
      </c>
      <c r="D236" s="10" t="s">
        <v>2201</v>
      </c>
      <c r="E236" s="146"/>
      <c r="F236" s="129"/>
      <c r="G236" s="129" t="s">
        <v>338</v>
      </c>
      <c r="H236" s="147"/>
      <c r="I236" s="148" t="s">
        <v>1127</v>
      </c>
      <c r="J236" s="149">
        <v>34</v>
      </c>
      <c r="K236" s="150">
        <v>8</v>
      </c>
    </row>
    <row r="237" spans="1:11" s="64" customFormat="1" ht="20.100000000000001" customHeight="1">
      <c r="A237" s="915"/>
      <c r="B237" s="137"/>
      <c r="C237" s="137"/>
      <c r="D237" s="138"/>
      <c r="E237" s="139"/>
      <c r="F237" s="140"/>
      <c r="G237" s="140">
        <v>72</v>
      </c>
      <c r="H237" s="140"/>
      <c r="I237" s="141"/>
      <c r="J237" s="142">
        <f>SUM(J165:J236)</f>
        <v>381.5</v>
      </c>
      <c r="K237" s="142">
        <f>SUM(K165:K236)</f>
        <v>119.5</v>
      </c>
    </row>
    <row r="238" spans="1:11" s="64" customFormat="1" ht="20.100000000000001" customHeight="1">
      <c r="A238" s="915"/>
      <c r="B238" s="120">
        <v>212</v>
      </c>
      <c r="C238" s="144" t="s">
        <v>2045</v>
      </c>
      <c r="D238" s="122"/>
      <c r="E238" s="123"/>
      <c r="F238" s="124"/>
      <c r="G238" s="124"/>
      <c r="H238" s="124"/>
      <c r="I238" s="125"/>
      <c r="J238" s="517"/>
      <c r="K238" s="516"/>
    </row>
    <row r="239" spans="1:11" s="64" customFormat="1" ht="20.100000000000001" customHeight="1">
      <c r="A239" s="915"/>
      <c r="B239" s="5"/>
      <c r="C239" s="12" t="s">
        <v>2205</v>
      </c>
      <c r="D239" s="10" t="s">
        <v>2224</v>
      </c>
      <c r="E239" s="146"/>
      <c r="F239" s="129"/>
      <c r="G239" s="129" t="s">
        <v>338</v>
      </c>
      <c r="H239" s="147"/>
      <c r="I239" s="148" t="s">
        <v>1127</v>
      </c>
      <c r="J239" s="149">
        <v>2</v>
      </c>
      <c r="K239" s="150">
        <v>0.5</v>
      </c>
    </row>
    <row r="240" spans="1:11" s="64" customFormat="1" ht="20.100000000000001" customHeight="1">
      <c r="A240" s="915"/>
      <c r="B240" s="5"/>
      <c r="C240" s="12" t="s">
        <v>373</v>
      </c>
      <c r="D240" s="10" t="s">
        <v>2224</v>
      </c>
      <c r="E240" s="146"/>
      <c r="F240" s="129"/>
      <c r="G240" s="129" t="s">
        <v>338</v>
      </c>
      <c r="H240" s="147"/>
      <c r="I240" s="148" t="s">
        <v>1127</v>
      </c>
      <c r="J240" s="149">
        <v>2</v>
      </c>
      <c r="K240" s="150">
        <v>0.5</v>
      </c>
    </row>
    <row r="241" spans="1:11" s="64" customFormat="1" ht="20.100000000000001" customHeight="1">
      <c r="A241" s="915"/>
      <c r="B241" s="5"/>
      <c r="C241" s="12" t="s">
        <v>2206</v>
      </c>
      <c r="D241" s="10" t="s">
        <v>2224</v>
      </c>
      <c r="E241" s="146"/>
      <c r="F241" s="129"/>
      <c r="G241" s="129" t="s">
        <v>338</v>
      </c>
      <c r="H241" s="147"/>
      <c r="I241" s="148" t="s">
        <v>1127</v>
      </c>
      <c r="J241" s="149">
        <v>2</v>
      </c>
      <c r="K241" s="150">
        <v>0.5</v>
      </c>
    </row>
    <row r="242" spans="1:11" s="64" customFormat="1" ht="20.100000000000001" customHeight="1">
      <c r="A242" s="915"/>
      <c r="B242" s="5"/>
      <c r="C242" s="12" t="s">
        <v>2207</v>
      </c>
      <c r="D242" s="10" t="s">
        <v>2224</v>
      </c>
      <c r="E242" s="146"/>
      <c r="F242" s="129"/>
      <c r="G242" s="129" t="s">
        <v>338</v>
      </c>
      <c r="H242" s="147"/>
      <c r="I242" s="148" t="s">
        <v>1127</v>
      </c>
      <c r="J242" s="149">
        <v>2</v>
      </c>
      <c r="K242" s="150">
        <v>0.5</v>
      </c>
    </row>
    <row r="243" spans="1:11" s="64" customFormat="1" ht="20.100000000000001" customHeight="1">
      <c r="A243" s="915"/>
      <c r="B243" s="5"/>
      <c r="C243" s="12" t="s">
        <v>2208</v>
      </c>
      <c r="D243" s="10" t="s">
        <v>2224</v>
      </c>
      <c r="E243" s="146"/>
      <c r="F243" s="129"/>
      <c r="G243" s="129" t="s">
        <v>338</v>
      </c>
      <c r="H243" s="147"/>
      <c r="I243" s="148" t="s">
        <v>1127</v>
      </c>
      <c r="J243" s="149">
        <v>2</v>
      </c>
      <c r="K243" s="150">
        <v>0.5</v>
      </c>
    </row>
    <row r="244" spans="1:11" s="64" customFormat="1" ht="20.100000000000001" customHeight="1">
      <c r="A244" s="915"/>
      <c r="B244" s="5"/>
      <c r="C244" s="12" t="s">
        <v>2141</v>
      </c>
      <c r="D244" s="10" t="s">
        <v>2224</v>
      </c>
      <c r="E244" s="146"/>
      <c r="F244" s="129"/>
      <c r="G244" s="129" t="s">
        <v>338</v>
      </c>
      <c r="H244" s="147"/>
      <c r="I244" s="148" t="s">
        <v>1127</v>
      </c>
      <c r="J244" s="149">
        <v>2</v>
      </c>
      <c r="K244" s="150">
        <v>0.5</v>
      </c>
    </row>
    <row r="245" spans="1:11" s="64" customFormat="1" ht="20.100000000000001" customHeight="1">
      <c r="A245" s="915"/>
      <c r="B245" s="5"/>
      <c r="C245" s="12" t="s">
        <v>2209</v>
      </c>
      <c r="D245" s="10" t="s">
        <v>2224</v>
      </c>
      <c r="E245" s="146"/>
      <c r="F245" s="129"/>
      <c r="G245" s="129" t="s">
        <v>338</v>
      </c>
      <c r="H245" s="147"/>
      <c r="I245" s="148" t="s">
        <v>1127</v>
      </c>
      <c r="J245" s="149">
        <v>2</v>
      </c>
      <c r="K245" s="150">
        <v>0.5</v>
      </c>
    </row>
    <row r="246" spans="1:11" s="64" customFormat="1" ht="20.100000000000001" customHeight="1">
      <c r="A246" s="915"/>
      <c r="B246" s="5"/>
      <c r="C246" s="12" t="s">
        <v>2210</v>
      </c>
      <c r="D246" s="10" t="s">
        <v>2224</v>
      </c>
      <c r="E246" s="146"/>
      <c r="F246" s="129"/>
      <c r="G246" s="129" t="s">
        <v>338</v>
      </c>
      <c r="H246" s="147"/>
      <c r="I246" s="148" t="s">
        <v>1127</v>
      </c>
      <c r="J246" s="149">
        <v>2</v>
      </c>
      <c r="K246" s="150">
        <v>0.5</v>
      </c>
    </row>
    <row r="247" spans="1:11" s="64" customFormat="1" ht="20.100000000000001" customHeight="1">
      <c r="A247" s="915"/>
      <c r="B247" s="5"/>
      <c r="C247" s="12" t="s">
        <v>808</v>
      </c>
      <c r="D247" s="10" t="s">
        <v>2224</v>
      </c>
      <c r="E247" s="146"/>
      <c r="F247" s="129"/>
      <c r="G247" s="129" t="s">
        <v>338</v>
      </c>
      <c r="H247" s="147"/>
      <c r="I247" s="148" t="s">
        <v>1127</v>
      </c>
      <c r="J247" s="149">
        <v>2</v>
      </c>
      <c r="K247" s="150">
        <v>0.5</v>
      </c>
    </row>
    <row r="248" spans="1:11" s="64" customFormat="1" ht="20.100000000000001" customHeight="1">
      <c r="A248" s="915"/>
      <c r="B248" s="5"/>
      <c r="C248" s="12" t="s">
        <v>1408</v>
      </c>
      <c r="D248" s="10" t="s">
        <v>2224</v>
      </c>
      <c r="E248" s="146"/>
      <c r="F248" s="129"/>
      <c r="G248" s="129" t="s">
        <v>338</v>
      </c>
      <c r="H248" s="147"/>
      <c r="I248" s="148" t="s">
        <v>1127</v>
      </c>
      <c r="J248" s="149">
        <v>2</v>
      </c>
      <c r="K248" s="150">
        <v>0.5</v>
      </c>
    </row>
    <row r="249" spans="1:11" s="64" customFormat="1" ht="20.100000000000001" customHeight="1">
      <c r="A249" s="915"/>
      <c r="B249" s="5"/>
      <c r="C249" s="12" t="s">
        <v>2211</v>
      </c>
      <c r="D249" s="10" t="s">
        <v>2224</v>
      </c>
      <c r="E249" s="146"/>
      <c r="F249" s="129"/>
      <c r="G249" s="129" t="s">
        <v>338</v>
      </c>
      <c r="H249" s="147"/>
      <c r="I249" s="148" t="s">
        <v>1127</v>
      </c>
      <c r="J249" s="149">
        <v>2</v>
      </c>
      <c r="K249" s="150">
        <v>0.5</v>
      </c>
    </row>
    <row r="250" spans="1:11" s="64" customFormat="1" ht="20.100000000000001" customHeight="1">
      <c r="A250" s="915"/>
      <c r="B250" s="5"/>
      <c r="C250" s="12" t="s">
        <v>2212</v>
      </c>
      <c r="D250" s="10" t="s">
        <v>2224</v>
      </c>
      <c r="E250" s="146"/>
      <c r="F250" s="129"/>
      <c r="G250" s="129" t="s">
        <v>338</v>
      </c>
      <c r="H250" s="147"/>
      <c r="I250" s="148" t="s">
        <v>1127</v>
      </c>
      <c r="J250" s="149">
        <v>2</v>
      </c>
      <c r="K250" s="150">
        <v>0.5</v>
      </c>
    </row>
    <row r="251" spans="1:11" s="64" customFormat="1" ht="20.100000000000001" customHeight="1">
      <c r="A251" s="915"/>
      <c r="B251" s="5"/>
      <c r="C251" s="12" t="s">
        <v>1336</v>
      </c>
      <c r="D251" s="10" t="s">
        <v>2224</v>
      </c>
      <c r="E251" s="146"/>
      <c r="F251" s="129"/>
      <c r="G251" s="129" t="s">
        <v>338</v>
      </c>
      <c r="H251" s="147"/>
      <c r="I251" s="148" t="s">
        <v>1127</v>
      </c>
      <c r="J251" s="149">
        <v>2</v>
      </c>
      <c r="K251" s="150">
        <v>0.5</v>
      </c>
    </row>
    <row r="252" spans="1:11" s="64" customFormat="1" ht="20.100000000000001" customHeight="1">
      <c r="A252" s="915"/>
      <c r="B252" s="5"/>
      <c r="C252" s="12" t="s">
        <v>2159</v>
      </c>
      <c r="D252" s="10" t="s">
        <v>2224</v>
      </c>
      <c r="E252" s="146"/>
      <c r="F252" s="129"/>
      <c r="G252" s="129" t="s">
        <v>338</v>
      </c>
      <c r="H252" s="147"/>
      <c r="I252" s="148" t="s">
        <v>1127</v>
      </c>
      <c r="J252" s="149">
        <v>2</v>
      </c>
      <c r="K252" s="150">
        <v>0.5</v>
      </c>
    </row>
    <row r="253" spans="1:11" s="64" customFormat="1" ht="20.100000000000001" customHeight="1">
      <c r="A253" s="915"/>
      <c r="B253" s="5"/>
      <c r="C253" s="12" t="s">
        <v>2213</v>
      </c>
      <c r="D253" s="10" t="s">
        <v>2224</v>
      </c>
      <c r="E253" s="146"/>
      <c r="F253" s="129"/>
      <c r="G253" s="129" t="s">
        <v>338</v>
      </c>
      <c r="H253" s="147"/>
      <c r="I253" s="148" t="s">
        <v>1127</v>
      </c>
      <c r="J253" s="149">
        <v>2</v>
      </c>
      <c r="K253" s="150">
        <v>0.5</v>
      </c>
    </row>
    <row r="254" spans="1:11" s="64" customFormat="1" ht="20.100000000000001" customHeight="1">
      <c r="A254" s="915"/>
      <c r="B254" s="5"/>
      <c r="C254" s="12" t="s">
        <v>2214</v>
      </c>
      <c r="D254" s="10" t="s">
        <v>2224</v>
      </c>
      <c r="E254" s="146"/>
      <c r="F254" s="129"/>
      <c r="G254" s="129" t="s">
        <v>338</v>
      </c>
      <c r="H254" s="147"/>
      <c r="I254" s="148" t="s">
        <v>1127</v>
      </c>
      <c r="J254" s="149">
        <v>2</v>
      </c>
      <c r="K254" s="150">
        <v>0.5</v>
      </c>
    </row>
    <row r="255" spans="1:11" s="64" customFormat="1" ht="20.100000000000001" customHeight="1">
      <c r="A255" s="915"/>
      <c r="B255" s="5"/>
      <c r="C255" s="12" t="s">
        <v>2215</v>
      </c>
      <c r="D255" s="10" t="s">
        <v>2224</v>
      </c>
      <c r="E255" s="146"/>
      <c r="F255" s="129"/>
      <c r="G255" s="129" t="s">
        <v>338</v>
      </c>
      <c r="H255" s="147"/>
      <c r="I255" s="148" t="s">
        <v>1127</v>
      </c>
      <c r="J255" s="149">
        <v>2</v>
      </c>
      <c r="K255" s="150">
        <v>0.5</v>
      </c>
    </row>
    <row r="256" spans="1:11" s="64" customFormat="1" ht="20.100000000000001" customHeight="1">
      <c r="A256" s="915"/>
      <c r="B256" s="5"/>
      <c r="C256" s="12" t="s">
        <v>2216</v>
      </c>
      <c r="D256" s="10" t="s">
        <v>2224</v>
      </c>
      <c r="E256" s="146"/>
      <c r="F256" s="129"/>
      <c r="G256" s="129" t="s">
        <v>338</v>
      </c>
      <c r="H256" s="147"/>
      <c r="I256" s="148" t="s">
        <v>1127</v>
      </c>
      <c r="J256" s="149">
        <v>2</v>
      </c>
      <c r="K256" s="150">
        <v>0.5</v>
      </c>
    </row>
    <row r="257" spans="1:11" s="64" customFormat="1" ht="20.100000000000001" customHeight="1">
      <c r="A257" s="915"/>
      <c r="B257" s="5"/>
      <c r="C257" s="12" t="s">
        <v>802</v>
      </c>
      <c r="D257" s="10" t="s">
        <v>2224</v>
      </c>
      <c r="E257" s="146"/>
      <c r="F257" s="129"/>
      <c r="G257" s="129" t="s">
        <v>338</v>
      </c>
      <c r="H257" s="147"/>
      <c r="I257" s="148" t="s">
        <v>1127</v>
      </c>
      <c r="J257" s="149">
        <v>2</v>
      </c>
      <c r="K257" s="150">
        <v>0.5</v>
      </c>
    </row>
    <row r="258" spans="1:11" s="64" customFormat="1" ht="20.100000000000001" customHeight="1">
      <c r="A258" s="915"/>
      <c r="B258" s="5"/>
      <c r="C258" s="12" t="s">
        <v>2217</v>
      </c>
      <c r="D258" s="10" t="s">
        <v>2224</v>
      </c>
      <c r="E258" s="146"/>
      <c r="F258" s="129"/>
      <c r="G258" s="129" t="s">
        <v>338</v>
      </c>
      <c r="H258" s="147"/>
      <c r="I258" s="148" t="s">
        <v>1127</v>
      </c>
      <c r="J258" s="149">
        <v>2</v>
      </c>
      <c r="K258" s="150">
        <v>0.5</v>
      </c>
    </row>
    <row r="259" spans="1:11" s="64" customFormat="1" ht="20.100000000000001" customHeight="1">
      <c r="A259" s="915"/>
      <c r="B259" s="5"/>
      <c r="C259" s="12" t="s">
        <v>2218</v>
      </c>
      <c r="D259" s="10" t="s">
        <v>2224</v>
      </c>
      <c r="E259" s="146"/>
      <c r="F259" s="129"/>
      <c r="G259" s="129" t="s">
        <v>338</v>
      </c>
      <c r="H259" s="147"/>
      <c r="I259" s="148" t="s">
        <v>1127</v>
      </c>
      <c r="J259" s="149">
        <v>4</v>
      </c>
      <c r="K259" s="150">
        <v>1</v>
      </c>
    </row>
    <row r="260" spans="1:11" s="64" customFormat="1" ht="20.100000000000001" customHeight="1">
      <c r="A260" s="915"/>
      <c r="B260" s="5"/>
      <c r="C260" s="12" t="s">
        <v>2219</v>
      </c>
      <c r="D260" s="10" t="s">
        <v>2224</v>
      </c>
      <c r="E260" s="146"/>
      <c r="F260" s="129"/>
      <c r="G260" s="129" t="s">
        <v>338</v>
      </c>
      <c r="H260" s="147"/>
      <c r="I260" s="148" t="s">
        <v>1127</v>
      </c>
      <c r="J260" s="149">
        <v>4</v>
      </c>
      <c r="K260" s="150">
        <v>1</v>
      </c>
    </row>
    <row r="261" spans="1:11" s="64" customFormat="1" ht="20.100000000000001" customHeight="1">
      <c r="A261" s="915"/>
      <c r="B261" s="5"/>
      <c r="C261" s="12" t="s">
        <v>2220</v>
      </c>
      <c r="D261" s="10" t="s">
        <v>2224</v>
      </c>
      <c r="E261" s="146"/>
      <c r="F261" s="129"/>
      <c r="G261" s="129" t="s">
        <v>338</v>
      </c>
      <c r="H261" s="147"/>
      <c r="I261" s="148" t="s">
        <v>1127</v>
      </c>
      <c r="J261" s="149">
        <v>4</v>
      </c>
      <c r="K261" s="150">
        <v>1</v>
      </c>
    </row>
    <row r="262" spans="1:11" s="64" customFormat="1" ht="20.100000000000001" customHeight="1">
      <c r="A262" s="915"/>
      <c r="B262" s="5"/>
      <c r="C262" s="12" t="s">
        <v>2221</v>
      </c>
      <c r="D262" s="10" t="s">
        <v>2224</v>
      </c>
      <c r="E262" s="146"/>
      <c r="F262" s="129"/>
      <c r="G262" s="129" t="s">
        <v>338</v>
      </c>
      <c r="H262" s="147"/>
      <c r="I262" s="148" t="s">
        <v>1127</v>
      </c>
      <c r="J262" s="149">
        <v>9</v>
      </c>
      <c r="K262" s="150">
        <v>2</v>
      </c>
    </row>
    <row r="263" spans="1:11" s="64" customFormat="1" ht="20.100000000000001" customHeight="1">
      <c r="A263" s="915"/>
      <c r="B263" s="5"/>
      <c r="C263" s="12" t="s">
        <v>2222</v>
      </c>
      <c r="D263" s="10" t="s">
        <v>2224</v>
      </c>
      <c r="E263" s="146"/>
      <c r="F263" s="129"/>
      <c r="G263" s="129" t="s">
        <v>338</v>
      </c>
      <c r="H263" s="147"/>
      <c r="I263" s="148" t="s">
        <v>1127</v>
      </c>
      <c r="J263" s="149">
        <v>9</v>
      </c>
      <c r="K263" s="150">
        <v>2</v>
      </c>
    </row>
    <row r="264" spans="1:11" s="64" customFormat="1" ht="20.100000000000001" customHeight="1">
      <c r="A264" s="915"/>
      <c r="B264" s="5"/>
      <c r="C264" s="12" t="s">
        <v>2223</v>
      </c>
      <c r="D264" s="10" t="s">
        <v>2224</v>
      </c>
      <c r="E264" s="146"/>
      <c r="F264" s="129"/>
      <c r="G264" s="129" t="s">
        <v>338</v>
      </c>
      <c r="H264" s="147"/>
      <c r="I264" s="148" t="s">
        <v>1127</v>
      </c>
      <c r="J264" s="149">
        <v>14</v>
      </c>
      <c r="K264" s="150">
        <v>3</v>
      </c>
    </row>
    <row r="265" spans="1:11" s="64" customFormat="1" ht="20.100000000000001" customHeight="1">
      <c r="A265" s="915"/>
      <c r="B265" s="137"/>
      <c r="C265" s="137"/>
      <c r="D265" s="138"/>
      <c r="E265" s="139"/>
      <c r="F265" s="140"/>
      <c r="G265" s="140">
        <v>26</v>
      </c>
      <c r="H265" s="140"/>
      <c r="I265" s="141"/>
      <c r="J265" s="142">
        <f>SUM(J239:J264)</f>
        <v>84</v>
      </c>
      <c r="K265" s="142">
        <f>SUM(K239:K264)</f>
        <v>20</v>
      </c>
    </row>
    <row r="266" spans="1:11" s="64" customFormat="1" ht="20.100000000000001" customHeight="1">
      <c r="A266" s="915"/>
      <c r="B266" s="120">
        <v>213</v>
      </c>
      <c r="C266" s="144" t="s">
        <v>2046</v>
      </c>
      <c r="D266" s="122"/>
      <c r="E266" s="123"/>
      <c r="F266" s="124"/>
      <c r="G266" s="124"/>
      <c r="H266" s="124"/>
      <c r="I266" s="125"/>
      <c r="J266" s="517"/>
      <c r="K266" s="516"/>
    </row>
    <row r="267" spans="1:11" s="64" customFormat="1" ht="20.100000000000001" customHeight="1">
      <c r="A267" s="915"/>
      <c r="B267" s="9"/>
      <c r="C267" s="12" t="s">
        <v>2225</v>
      </c>
      <c r="D267" s="10" t="s">
        <v>2292</v>
      </c>
      <c r="E267" s="146"/>
      <c r="F267" s="129"/>
      <c r="G267" s="129" t="s">
        <v>338</v>
      </c>
      <c r="H267" s="147"/>
      <c r="I267" s="148" t="s">
        <v>1127</v>
      </c>
      <c r="J267" s="149">
        <v>4</v>
      </c>
      <c r="K267" s="150">
        <v>1</v>
      </c>
    </row>
    <row r="268" spans="1:11" s="64" customFormat="1" ht="20.100000000000001" customHeight="1">
      <c r="A268" s="915"/>
      <c r="B268" s="484"/>
      <c r="C268" s="12" t="s">
        <v>2226</v>
      </c>
      <c r="D268" s="10" t="s">
        <v>2292</v>
      </c>
      <c r="E268" s="146"/>
      <c r="F268" s="129"/>
      <c r="G268" s="129" t="s">
        <v>338</v>
      </c>
      <c r="H268" s="147"/>
      <c r="I268" s="148" t="s">
        <v>1127</v>
      </c>
      <c r="J268" s="149">
        <v>4</v>
      </c>
      <c r="K268" s="150">
        <v>1</v>
      </c>
    </row>
    <row r="269" spans="1:11" s="64" customFormat="1" ht="20.100000000000001" customHeight="1">
      <c r="A269" s="915"/>
      <c r="B269" s="484"/>
      <c r="C269" s="12" t="s">
        <v>2227</v>
      </c>
      <c r="D269" s="10" t="s">
        <v>2292</v>
      </c>
      <c r="E269" s="146"/>
      <c r="F269" s="129"/>
      <c r="G269" s="129" t="s">
        <v>338</v>
      </c>
      <c r="H269" s="147"/>
      <c r="I269" s="148" t="s">
        <v>1127</v>
      </c>
      <c r="J269" s="149">
        <v>7</v>
      </c>
      <c r="K269" s="150">
        <v>1.5</v>
      </c>
    </row>
    <row r="270" spans="1:11" s="64" customFormat="1" ht="20.100000000000001" customHeight="1">
      <c r="A270" s="915"/>
      <c r="B270" s="484"/>
      <c r="C270" s="12" t="s">
        <v>2228</v>
      </c>
      <c r="D270" s="10" t="s">
        <v>2292</v>
      </c>
      <c r="E270" s="146"/>
      <c r="F270" s="129"/>
      <c r="G270" s="129" t="s">
        <v>338</v>
      </c>
      <c r="H270" s="147"/>
      <c r="I270" s="148" t="s">
        <v>1127</v>
      </c>
      <c r="J270" s="149">
        <v>7</v>
      </c>
      <c r="K270" s="150">
        <v>1.5</v>
      </c>
    </row>
    <row r="271" spans="1:11" s="64" customFormat="1" ht="20.100000000000001" customHeight="1">
      <c r="A271" s="915"/>
      <c r="B271" s="137"/>
      <c r="C271" s="137"/>
      <c r="D271" s="138"/>
      <c r="E271" s="139"/>
      <c r="F271" s="140"/>
      <c r="G271" s="140">
        <v>4</v>
      </c>
      <c r="H271" s="140"/>
      <c r="I271" s="141"/>
      <c r="J271" s="142">
        <f>SUM(J267:J270)</f>
        <v>22</v>
      </c>
      <c r="K271" s="142">
        <f>SUM(K267:K270)</f>
        <v>5</v>
      </c>
    </row>
    <row r="272" spans="1:11" s="64" customFormat="1" ht="20.100000000000001" customHeight="1">
      <c r="A272" s="915"/>
      <c r="B272" s="120">
        <v>214</v>
      </c>
      <c r="C272" s="144" t="s">
        <v>2047</v>
      </c>
      <c r="D272" s="122"/>
      <c r="E272" s="123"/>
      <c r="F272" s="124"/>
      <c r="G272" s="124"/>
      <c r="H272" s="124"/>
      <c r="I272" s="125"/>
      <c r="J272" s="517"/>
      <c r="K272" s="516"/>
    </row>
    <row r="273" spans="1:11" s="64" customFormat="1" ht="20.100000000000001" customHeight="1">
      <c r="A273" s="915"/>
      <c r="B273" s="9"/>
      <c r="C273" s="12" t="s">
        <v>2229</v>
      </c>
      <c r="D273" s="10" t="s">
        <v>2291</v>
      </c>
      <c r="E273" s="146"/>
      <c r="F273" s="129"/>
      <c r="G273" s="129" t="s">
        <v>338</v>
      </c>
      <c r="H273" s="147"/>
      <c r="I273" s="148" t="s">
        <v>1127</v>
      </c>
      <c r="J273" s="149">
        <v>0.44</v>
      </c>
      <c r="K273" s="150">
        <v>0.1</v>
      </c>
    </row>
    <row r="274" spans="1:11" s="64" customFormat="1" ht="20.100000000000001" customHeight="1">
      <c r="A274" s="915"/>
      <c r="B274" s="484"/>
      <c r="C274" s="12" t="s">
        <v>2230</v>
      </c>
      <c r="D274" s="10" t="s">
        <v>2291</v>
      </c>
      <c r="E274" s="146"/>
      <c r="F274" s="129"/>
      <c r="G274" s="129" t="s">
        <v>338</v>
      </c>
      <c r="H274" s="147"/>
      <c r="I274" s="148" t="s">
        <v>1127</v>
      </c>
      <c r="J274" s="149">
        <v>0.44</v>
      </c>
      <c r="K274" s="150">
        <v>0.1</v>
      </c>
    </row>
    <row r="275" spans="1:11" s="64" customFormat="1" ht="20.100000000000001" customHeight="1">
      <c r="A275" s="915"/>
      <c r="B275" s="484"/>
      <c r="C275" s="12" t="s">
        <v>2231</v>
      </c>
      <c r="D275" s="10" t="s">
        <v>2291</v>
      </c>
      <c r="E275" s="146"/>
      <c r="F275" s="129"/>
      <c r="G275" s="129" t="s">
        <v>338</v>
      </c>
      <c r="H275" s="147"/>
      <c r="I275" s="148" t="s">
        <v>1127</v>
      </c>
      <c r="J275" s="149">
        <v>1</v>
      </c>
      <c r="K275" s="150">
        <v>0.25</v>
      </c>
    </row>
    <row r="276" spans="1:11" s="64" customFormat="1" ht="20.100000000000001" customHeight="1">
      <c r="A276" s="915"/>
      <c r="B276" s="484"/>
      <c r="C276" s="12" t="s">
        <v>2232</v>
      </c>
      <c r="D276" s="10" t="s">
        <v>2291</v>
      </c>
      <c r="E276" s="146"/>
      <c r="F276" s="129"/>
      <c r="G276" s="129" t="s">
        <v>338</v>
      </c>
      <c r="H276" s="147"/>
      <c r="I276" s="148" t="s">
        <v>1127</v>
      </c>
      <c r="J276" s="149">
        <v>1</v>
      </c>
      <c r="K276" s="150">
        <v>0.25</v>
      </c>
    </row>
    <row r="277" spans="1:11" s="64" customFormat="1" ht="20.100000000000001" customHeight="1">
      <c r="A277" s="915"/>
      <c r="B277" s="9"/>
      <c r="C277" s="12" t="s">
        <v>2233</v>
      </c>
      <c r="D277" s="10" t="s">
        <v>2291</v>
      </c>
      <c r="E277" s="146"/>
      <c r="F277" s="129"/>
      <c r="G277" s="129" t="s">
        <v>338</v>
      </c>
      <c r="H277" s="147"/>
      <c r="I277" s="148" t="s">
        <v>1127</v>
      </c>
      <c r="J277" s="149">
        <v>1</v>
      </c>
      <c r="K277" s="150">
        <v>0.25</v>
      </c>
    </row>
    <row r="278" spans="1:11" s="64" customFormat="1" ht="20.100000000000001" customHeight="1">
      <c r="A278" s="915"/>
      <c r="B278" s="484"/>
      <c r="C278" s="12" t="s">
        <v>2234</v>
      </c>
      <c r="D278" s="10" t="s">
        <v>2291</v>
      </c>
      <c r="E278" s="146"/>
      <c r="F278" s="129"/>
      <c r="G278" s="129" t="s">
        <v>338</v>
      </c>
      <c r="H278" s="147"/>
      <c r="I278" s="148" t="s">
        <v>1127</v>
      </c>
      <c r="J278" s="149">
        <v>1</v>
      </c>
      <c r="K278" s="150">
        <v>0.25</v>
      </c>
    </row>
    <row r="279" spans="1:11" s="64" customFormat="1" ht="20.100000000000001" customHeight="1">
      <c r="A279" s="915"/>
      <c r="B279" s="484"/>
      <c r="C279" s="12" t="s">
        <v>2235</v>
      </c>
      <c r="D279" s="10" t="s">
        <v>2291</v>
      </c>
      <c r="E279" s="146"/>
      <c r="F279" s="129"/>
      <c r="G279" s="129" t="s">
        <v>338</v>
      </c>
      <c r="H279" s="147"/>
      <c r="I279" s="148" t="s">
        <v>1127</v>
      </c>
      <c r="J279" s="149">
        <v>1</v>
      </c>
      <c r="K279" s="150">
        <v>0.25</v>
      </c>
    </row>
    <row r="280" spans="1:11" s="64" customFormat="1" ht="20.100000000000001" customHeight="1">
      <c r="A280" s="915"/>
      <c r="B280" s="484"/>
      <c r="C280" s="12" t="s">
        <v>2236</v>
      </c>
      <c r="D280" s="10" t="s">
        <v>2291</v>
      </c>
      <c r="E280" s="146"/>
      <c r="F280" s="129"/>
      <c r="G280" s="129" t="s">
        <v>338</v>
      </c>
      <c r="H280" s="147"/>
      <c r="I280" s="148" t="s">
        <v>1127</v>
      </c>
      <c r="J280" s="149">
        <v>1</v>
      </c>
      <c r="K280" s="150">
        <v>0.25</v>
      </c>
    </row>
    <row r="281" spans="1:11" s="64" customFormat="1" ht="20.100000000000001" customHeight="1">
      <c r="A281" s="915"/>
      <c r="B281" s="9"/>
      <c r="C281" s="12" t="s">
        <v>2237</v>
      </c>
      <c r="D281" s="10" t="s">
        <v>2291</v>
      </c>
      <c r="E281" s="146"/>
      <c r="F281" s="129"/>
      <c r="G281" s="129" t="s">
        <v>338</v>
      </c>
      <c r="H281" s="147"/>
      <c r="I281" s="148" t="s">
        <v>1127</v>
      </c>
      <c r="J281" s="149">
        <v>1</v>
      </c>
      <c r="K281" s="150">
        <v>0.25</v>
      </c>
    </row>
    <row r="282" spans="1:11" s="64" customFormat="1" ht="20.100000000000001" customHeight="1">
      <c r="A282" s="915"/>
      <c r="B282" s="484"/>
      <c r="C282" s="12" t="s">
        <v>2238</v>
      </c>
      <c r="D282" s="10" t="s">
        <v>2291</v>
      </c>
      <c r="E282" s="146"/>
      <c r="F282" s="129"/>
      <c r="G282" s="129" t="s">
        <v>338</v>
      </c>
      <c r="H282" s="147"/>
      <c r="I282" s="148" t="s">
        <v>1127</v>
      </c>
      <c r="J282" s="149">
        <v>2</v>
      </c>
      <c r="K282" s="150">
        <v>0.5</v>
      </c>
    </row>
    <row r="283" spans="1:11" s="64" customFormat="1" ht="20.100000000000001" customHeight="1">
      <c r="A283" s="915"/>
      <c r="B283" s="484"/>
      <c r="C283" s="12" t="s">
        <v>2239</v>
      </c>
      <c r="D283" s="10" t="s">
        <v>2291</v>
      </c>
      <c r="E283" s="146"/>
      <c r="F283" s="129"/>
      <c r="G283" s="129" t="s">
        <v>338</v>
      </c>
      <c r="H283" s="147"/>
      <c r="I283" s="148" t="s">
        <v>1127</v>
      </c>
      <c r="J283" s="149">
        <v>2</v>
      </c>
      <c r="K283" s="150">
        <v>0.5</v>
      </c>
    </row>
    <row r="284" spans="1:11" s="64" customFormat="1" ht="20.100000000000001" customHeight="1">
      <c r="A284" s="915"/>
      <c r="B284" s="484"/>
      <c r="C284" s="12" t="s">
        <v>2240</v>
      </c>
      <c r="D284" s="10" t="s">
        <v>2291</v>
      </c>
      <c r="E284" s="146"/>
      <c r="F284" s="129"/>
      <c r="G284" s="129" t="s">
        <v>338</v>
      </c>
      <c r="H284" s="147"/>
      <c r="I284" s="148" t="s">
        <v>1127</v>
      </c>
      <c r="J284" s="149">
        <v>2</v>
      </c>
      <c r="K284" s="150">
        <v>0.5</v>
      </c>
    </row>
    <row r="285" spans="1:11" s="64" customFormat="1" ht="20.100000000000001" customHeight="1">
      <c r="A285" s="915"/>
      <c r="B285" s="9"/>
      <c r="C285" s="12" t="s">
        <v>2241</v>
      </c>
      <c r="D285" s="10" t="s">
        <v>2291</v>
      </c>
      <c r="E285" s="146"/>
      <c r="F285" s="129"/>
      <c r="G285" s="129" t="s">
        <v>338</v>
      </c>
      <c r="H285" s="147"/>
      <c r="I285" s="148" t="s">
        <v>1127</v>
      </c>
      <c r="J285" s="149">
        <v>3</v>
      </c>
      <c r="K285" s="150">
        <v>0.5</v>
      </c>
    </row>
    <row r="286" spans="1:11" s="64" customFormat="1" ht="20.100000000000001" customHeight="1">
      <c r="A286" s="915"/>
      <c r="B286" s="484"/>
      <c r="C286" s="12" t="s">
        <v>2242</v>
      </c>
      <c r="D286" s="10" t="s">
        <v>2291</v>
      </c>
      <c r="E286" s="146"/>
      <c r="F286" s="129"/>
      <c r="G286" s="129" t="s">
        <v>338</v>
      </c>
      <c r="H286" s="147"/>
      <c r="I286" s="148" t="s">
        <v>1127</v>
      </c>
      <c r="J286" s="149">
        <v>4</v>
      </c>
      <c r="K286" s="150">
        <v>1</v>
      </c>
    </row>
    <row r="287" spans="1:11" s="64" customFormat="1" ht="20.100000000000001" customHeight="1">
      <c r="A287" s="915"/>
      <c r="B287" s="484"/>
      <c r="C287" s="12" t="s">
        <v>2243</v>
      </c>
      <c r="D287" s="10" t="s">
        <v>2291</v>
      </c>
      <c r="E287" s="146"/>
      <c r="F287" s="129"/>
      <c r="G287" s="129" t="s">
        <v>338</v>
      </c>
      <c r="H287" s="147"/>
      <c r="I287" s="148" t="s">
        <v>1127</v>
      </c>
      <c r="J287" s="149">
        <v>4</v>
      </c>
      <c r="K287" s="150">
        <v>1</v>
      </c>
    </row>
    <row r="288" spans="1:11" s="64" customFormat="1" ht="20.100000000000001" customHeight="1">
      <c r="A288" s="915"/>
      <c r="B288" s="484"/>
      <c r="C288" s="12" t="s">
        <v>2244</v>
      </c>
      <c r="D288" s="10" t="s">
        <v>2291</v>
      </c>
      <c r="E288" s="146"/>
      <c r="F288" s="129"/>
      <c r="G288" s="129" t="s">
        <v>338</v>
      </c>
      <c r="H288" s="147"/>
      <c r="I288" s="148" t="s">
        <v>1127</v>
      </c>
      <c r="J288" s="149">
        <v>4</v>
      </c>
      <c r="K288" s="150">
        <v>1</v>
      </c>
    </row>
    <row r="289" spans="1:11" s="64" customFormat="1" ht="20.100000000000001" customHeight="1">
      <c r="A289" s="915"/>
      <c r="B289" s="9"/>
      <c r="C289" s="12" t="s">
        <v>601</v>
      </c>
      <c r="D289" s="10" t="s">
        <v>2291</v>
      </c>
      <c r="E289" s="146"/>
      <c r="F289" s="129"/>
      <c r="G289" s="129" t="s">
        <v>338</v>
      </c>
      <c r="H289" s="147"/>
      <c r="I289" s="148" t="s">
        <v>1127</v>
      </c>
      <c r="J289" s="149">
        <v>4</v>
      </c>
      <c r="K289" s="150">
        <v>1</v>
      </c>
    </row>
    <row r="290" spans="1:11" s="64" customFormat="1" ht="20.100000000000001" customHeight="1">
      <c r="A290" s="915"/>
      <c r="B290" s="484"/>
      <c r="C290" s="12" t="s">
        <v>2245</v>
      </c>
      <c r="D290" s="10" t="s">
        <v>2291</v>
      </c>
      <c r="E290" s="146"/>
      <c r="F290" s="129"/>
      <c r="G290" s="129" t="s">
        <v>338</v>
      </c>
      <c r="H290" s="147"/>
      <c r="I290" s="148" t="s">
        <v>1127</v>
      </c>
      <c r="J290" s="149">
        <v>8</v>
      </c>
      <c r="K290" s="150">
        <v>2</v>
      </c>
    </row>
    <row r="291" spans="1:11" s="64" customFormat="1" ht="20.100000000000001" customHeight="1">
      <c r="A291" s="915"/>
      <c r="B291" s="484"/>
      <c r="C291" s="12" t="s">
        <v>2246</v>
      </c>
      <c r="D291" s="10" t="s">
        <v>2291</v>
      </c>
      <c r="E291" s="146"/>
      <c r="F291" s="129"/>
      <c r="G291" s="129" t="s">
        <v>338</v>
      </c>
      <c r="H291" s="147"/>
      <c r="I291" s="148" t="s">
        <v>1127</v>
      </c>
      <c r="J291" s="149">
        <v>9</v>
      </c>
      <c r="K291" s="150">
        <v>2</v>
      </c>
    </row>
    <row r="292" spans="1:11" s="64" customFormat="1" ht="20.100000000000001" customHeight="1">
      <c r="A292" s="915"/>
      <c r="B292" s="484"/>
      <c r="C292" s="12" t="s">
        <v>2247</v>
      </c>
      <c r="D292" s="10" t="s">
        <v>2291</v>
      </c>
      <c r="E292" s="146"/>
      <c r="F292" s="129"/>
      <c r="G292" s="129" t="s">
        <v>338</v>
      </c>
      <c r="H292" s="147"/>
      <c r="I292" s="148" t="s">
        <v>1127</v>
      </c>
      <c r="J292" s="149">
        <v>29</v>
      </c>
      <c r="K292" s="150">
        <v>7</v>
      </c>
    </row>
    <row r="293" spans="1:11" s="64" customFormat="1" ht="20.100000000000001" customHeight="1">
      <c r="A293" s="915"/>
      <c r="B293" s="137"/>
      <c r="C293" s="137"/>
      <c r="D293" s="138"/>
      <c r="E293" s="139"/>
      <c r="F293" s="140"/>
      <c r="G293" s="140">
        <v>20</v>
      </c>
      <c r="H293" s="140"/>
      <c r="I293" s="141"/>
      <c r="J293" s="142">
        <f>SUM(J273:J292)</f>
        <v>78.88</v>
      </c>
      <c r="K293" s="142">
        <f>SUM(K273:K292)</f>
        <v>18.95</v>
      </c>
    </row>
    <row r="294" spans="1:11" s="64" customFormat="1" ht="20.100000000000001" customHeight="1">
      <c r="A294" s="915"/>
      <c r="B294" s="120">
        <v>215</v>
      </c>
      <c r="C294" s="144" t="s">
        <v>2048</v>
      </c>
      <c r="D294" s="122"/>
      <c r="E294" s="123"/>
      <c r="F294" s="124"/>
      <c r="G294" s="124"/>
      <c r="H294" s="124"/>
      <c r="I294" s="125"/>
      <c r="J294" s="517"/>
      <c r="K294" s="516"/>
    </row>
    <row r="295" spans="1:11" s="64" customFormat="1" ht="20.100000000000001" customHeight="1">
      <c r="A295" s="915"/>
      <c r="B295" s="5"/>
      <c r="C295" s="12" t="s">
        <v>2134</v>
      </c>
      <c r="D295" s="10" t="s">
        <v>2289</v>
      </c>
      <c r="E295" s="146"/>
      <c r="F295" s="129" t="s">
        <v>338</v>
      </c>
      <c r="G295" s="129"/>
      <c r="H295" s="147"/>
      <c r="I295" s="148" t="s">
        <v>1122</v>
      </c>
      <c r="J295" s="149">
        <v>15</v>
      </c>
      <c r="K295" s="150">
        <v>9.5</v>
      </c>
    </row>
    <row r="296" spans="1:11" s="64" customFormat="1" ht="20.100000000000001" customHeight="1">
      <c r="A296" s="915"/>
      <c r="B296" s="5"/>
      <c r="C296" s="12" t="s">
        <v>2248</v>
      </c>
      <c r="D296" s="10" t="s">
        <v>2290</v>
      </c>
      <c r="E296" s="146"/>
      <c r="F296" s="129"/>
      <c r="G296" s="129" t="s">
        <v>338</v>
      </c>
      <c r="H296" s="147"/>
      <c r="I296" s="148" t="s">
        <v>1127</v>
      </c>
      <c r="J296" s="149">
        <v>1</v>
      </c>
      <c r="K296" s="150">
        <v>0.25</v>
      </c>
    </row>
    <row r="297" spans="1:11" s="64" customFormat="1" ht="20.100000000000001" customHeight="1">
      <c r="A297" s="915"/>
      <c r="B297" s="5"/>
      <c r="C297" s="12" t="s">
        <v>2249</v>
      </c>
      <c r="D297" s="10" t="s">
        <v>2290</v>
      </c>
      <c r="E297" s="146"/>
      <c r="F297" s="129"/>
      <c r="G297" s="129" t="s">
        <v>338</v>
      </c>
      <c r="H297" s="147"/>
      <c r="I297" s="148" t="s">
        <v>1127</v>
      </c>
      <c r="J297" s="149">
        <v>4</v>
      </c>
      <c r="K297" s="150">
        <v>1</v>
      </c>
    </row>
    <row r="298" spans="1:11" s="64" customFormat="1" ht="20.100000000000001" customHeight="1">
      <c r="A298" s="915"/>
      <c r="B298" s="5"/>
      <c r="C298" s="12" t="s">
        <v>2250</v>
      </c>
      <c r="D298" s="10" t="s">
        <v>2290</v>
      </c>
      <c r="E298" s="146"/>
      <c r="F298" s="129"/>
      <c r="G298" s="129" t="s">
        <v>338</v>
      </c>
      <c r="H298" s="147"/>
      <c r="I298" s="148" t="s">
        <v>1127</v>
      </c>
      <c r="J298" s="149">
        <v>4</v>
      </c>
      <c r="K298" s="150">
        <v>1</v>
      </c>
    </row>
    <row r="299" spans="1:11" s="64" customFormat="1" ht="20.100000000000001" customHeight="1">
      <c r="A299" s="915"/>
      <c r="B299" s="5"/>
      <c r="C299" s="12" t="s">
        <v>2251</v>
      </c>
      <c r="D299" s="10" t="s">
        <v>2290</v>
      </c>
      <c r="E299" s="146"/>
      <c r="F299" s="129"/>
      <c r="G299" s="129" t="s">
        <v>338</v>
      </c>
      <c r="H299" s="147"/>
      <c r="I299" s="148" t="s">
        <v>1127</v>
      </c>
      <c r="J299" s="149">
        <v>8</v>
      </c>
      <c r="K299" s="150">
        <v>2</v>
      </c>
    </row>
    <row r="300" spans="1:11" s="64" customFormat="1" ht="20.100000000000001" customHeight="1">
      <c r="A300" s="915"/>
      <c r="B300" s="137"/>
      <c r="C300" s="137"/>
      <c r="D300" s="138"/>
      <c r="E300" s="139"/>
      <c r="F300" s="140">
        <v>1</v>
      </c>
      <c r="G300" s="140">
        <v>4</v>
      </c>
      <c r="H300" s="140"/>
      <c r="I300" s="141"/>
      <c r="J300" s="142">
        <f>SUM(J295:J299)</f>
        <v>32</v>
      </c>
      <c r="K300" s="142">
        <f>SUM(K295:K299)</f>
        <v>13.75</v>
      </c>
    </row>
    <row r="301" spans="1:11" s="64" customFormat="1" ht="20.100000000000001" customHeight="1" thickBot="1">
      <c r="A301" s="65"/>
      <c r="B301" s="66"/>
      <c r="C301" s="67"/>
      <c r="D301" s="67"/>
      <c r="E301" s="67"/>
      <c r="F301" s="68">
        <f>F300+F293+F271+F265+F237</f>
        <v>1</v>
      </c>
      <c r="G301" s="68">
        <f t="shared" ref="G301:K301" si="4">G300+G293+G271+G265+G237</f>
        <v>126</v>
      </c>
      <c r="H301" s="68"/>
      <c r="I301" s="68"/>
      <c r="J301" s="68">
        <f t="shared" si="4"/>
        <v>598.38</v>
      </c>
      <c r="K301" s="68">
        <f t="shared" si="4"/>
        <v>177.2</v>
      </c>
    </row>
    <row r="302" spans="1:11" s="64" customFormat="1" ht="20.100000000000001" customHeight="1">
      <c r="A302" s="914" t="s">
        <v>2252</v>
      </c>
      <c r="B302" s="120">
        <v>216</v>
      </c>
      <c r="C302" s="144" t="s">
        <v>2050</v>
      </c>
      <c r="D302" s="122" t="s">
        <v>2051</v>
      </c>
      <c r="E302" s="123"/>
      <c r="F302" s="124">
        <v>0</v>
      </c>
      <c r="G302" s="124">
        <v>0</v>
      </c>
      <c r="H302" s="124"/>
      <c r="I302" s="125"/>
      <c r="J302" s="517">
        <v>0</v>
      </c>
      <c r="K302" s="516">
        <v>0</v>
      </c>
    </row>
    <row r="303" spans="1:11" s="64" customFormat="1" ht="20.100000000000001" customHeight="1">
      <c r="A303" s="915"/>
      <c r="B303" s="120">
        <v>217</v>
      </c>
      <c r="C303" s="144" t="s">
        <v>2052</v>
      </c>
      <c r="D303" s="122"/>
      <c r="E303" s="123"/>
      <c r="F303" s="124"/>
      <c r="G303" s="124"/>
      <c r="H303" s="124"/>
      <c r="I303" s="125"/>
      <c r="J303" s="517"/>
      <c r="K303" s="516"/>
    </row>
    <row r="304" spans="1:11" s="64" customFormat="1" ht="20.100000000000001" customHeight="1">
      <c r="A304" s="915"/>
      <c r="B304" s="11"/>
      <c r="C304" s="12" t="s">
        <v>2253</v>
      </c>
      <c r="D304" s="10" t="s">
        <v>2288</v>
      </c>
      <c r="E304" s="146"/>
      <c r="F304" s="129"/>
      <c r="G304" s="129" t="s">
        <v>338</v>
      </c>
      <c r="H304" s="147"/>
      <c r="I304" s="148" t="s">
        <v>1127</v>
      </c>
      <c r="J304" s="149">
        <v>24</v>
      </c>
      <c r="K304" s="150">
        <v>6</v>
      </c>
    </row>
    <row r="305" spans="1:11" s="64" customFormat="1" ht="20.100000000000001" customHeight="1">
      <c r="A305" s="915"/>
      <c r="B305" s="4"/>
      <c r="C305" s="5" t="s">
        <v>2254</v>
      </c>
      <c r="D305" s="3" t="s">
        <v>2288</v>
      </c>
      <c r="E305" s="146"/>
      <c r="F305" s="129"/>
      <c r="G305" s="129" t="s">
        <v>338</v>
      </c>
      <c r="H305" s="147"/>
      <c r="I305" s="148" t="s">
        <v>1127</v>
      </c>
      <c r="J305" s="149">
        <v>95</v>
      </c>
      <c r="K305" s="150">
        <v>23</v>
      </c>
    </row>
    <row r="306" spans="1:11" s="64" customFormat="1" ht="20.100000000000001" customHeight="1">
      <c r="A306" s="915"/>
      <c r="B306" s="137"/>
      <c r="C306" s="137"/>
      <c r="D306" s="138"/>
      <c r="E306" s="139"/>
      <c r="F306" s="140">
        <v>0</v>
      </c>
      <c r="G306" s="140">
        <v>2</v>
      </c>
      <c r="H306" s="140"/>
      <c r="I306" s="141"/>
      <c r="J306" s="142">
        <f>SUM(J304:J305)</f>
        <v>119</v>
      </c>
      <c r="K306" s="142">
        <f>SUM(K304:K305)</f>
        <v>29</v>
      </c>
    </row>
    <row r="307" spans="1:11" s="63" customFormat="1" ht="20.100000000000001" customHeight="1">
      <c r="A307" s="915"/>
      <c r="B307" s="120">
        <v>218</v>
      </c>
      <c r="C307" s="144" t="s">
        <v>2053</v>
      </c>
      <c r="D307" s="122" t="s">
        <v>2054</v>
      </c>
      <c r="E307" s="123"/>
      <c r="F307" s="124"/>
      <c r="G307" s="124"/>
      <c r="H307" s="124"/>
      <c r="I307" s="125"/>
      <c r="J307" s="517"/>
      <c r="K307" s="516"/>
    </row>
    <row r="308" spans="1:11" s="63" customFormat="1" ht="20.100000000000001" customHeight="1">
      <c r="A308" s="915"/>
      <c r="B308" s="4"/>
      <c r="C308" s="5" t="s">
        <v>503</v>
      </c>
      <c r="D308" s="3" t="s">
        <v>2618</v>
      </c>
      <c r="E308" s="146"/>
      <c r="F308" s="129"/>
      <c r="G308" s="129" t="s">
        <v>338</v>
      </c>
      <c r="H308" s="147"/>
      <c r="I308" s="148" t="s">
        <v>1127</v>
      </c>
      <c r="J308" s="149">
        <v>20</v>
      </c>
      <c r="K308" s="150">
        <v>10</v>
      </c>
    </row>
    <row r="309" spans="1:11" s="63" customFormat="1" ht="20.100000000000001" customHeight="1">
      <c r="A309" s="915"/>
      <c r="B309" s="137"/>
      <c r="C309" s="137"/>
      <c r="D309" s="138"/>
      <c r="E309" s="139"/>
      <c r="F309" s="140"/>
      <c r="G309" s="140">
        <v>1</v>
      </c>
      <c r="H309" s="140"/>
      <c r="I309" s="141"/>
      <c r="J309" s="820">
        <v>20</v>
      </c>
      <c r="K309" s="820">
        <v>10</v>
      </c>
    </row>
    <row r="310" spans="1:11" s="63" customFormat="1" ht="20.100000000000001" customHeight="1">
      <c r="A310" s="915"/>
      <c r="B310" s="120">
        <v>219</v>
      </c>
      <c r="C310" s="144" t="s">
        <v>2055</v>
      </c>
      <c r="D310" s="122"/>
      <c r="E310" s="123"/>
      <c r="F310" s="124"/>
      <c r="G310" s="124"/>
      <c r="H310" s="124"/>
      <c r="I310" s="125"/>
      <c r="J310" s="517"/>
      <c r="K310" s="516"/>
    </row>
    <row r="311" spans="1:11" s="63" customFormat="1" ht="20.100000000000001" customHeight="1">
      <c r="A311" s="915"/>
      <c r="B311" s="11"/>
      <c r="C311" s="12" t="s">
        <v>494</v>
      </c>
      <c r="D311" s="10" t="s">
        <v>2286</v>
      </c>
      <c r="E311" s="146"/>
      <c r="F311" s="129" t="s">
        <v>338</v>
      </c>
      <c r="G311" s="129"/>
      <c r="H311" s="147"/>
      <c r="I311" s="148" t="s">
        <v>1127</v>
      </c>
      <c r="J311" s="149">
        <v>8</v>
      </c>
      <c r="K311" s="150">
        <v>2</v>
      </c>
    </row>
    <row r="312" spans="1:11" s="63" customFormat="1" ht="20.100000000000001" customHeight="1">
      <c r="A312" s="915"/>
      <c r="B312" s="510"/>
      <c r="C312" s="12" t="s">
        <v>2255</v>
      </c>
      <c r="D312" s="10" t="s">
        <v>2287</v>
      </c>
      <c r="E312" s="146"/>
      <c r="F312" s="129"/>
      <c r="G312" s="129" t="s">
        <v>338</v>
      </c>
      <c r="H312" s="147"/>
      <c r="I312" s="148" t="s">
        <v>1127</v>
      </c>
      <c r="J312" s="149">
        <v>2</v>
      </c>
      <c r="K312" s="150">
        <v>0.5</v>
      </c>
    </row>
    <row r="313" spans="1:11" s="63" customFormat="1" ht="20.100000000000001" customHeight="1">
      <c r="A313" s="915"/>
      <c r="B313" s="510"/>
      <c r="C313" s="12" t="s">
        <v>2256</v>
      </c>
      <c r="D313" s="10" t="s">
        <v>2287</v>
      </c>
      <c r="E313" s="146"/>
      <c r="F313" s="129"/>
      <c r="G313" s="129" t="s">
        <v>338</v>
      </c>
      <c r="H313" s="147"/>
      <c r="I313" s="148" t="s">
        <v>1127</v>
      </c>
      <c r="J313" s="149">
        <v>14</v>
      </c>
      <c r="K313" s="150">
        <v>3</v>
      </c>
    </row>
    <row r="314" spans="1:11" s="63" customFormat="1" ht="20.100000000000001" customHeight="1">
      <c r="A314" s="915"/>
      <c r="B314" s="510"/>
      <c r="C314" s="12" t="s">
        <v>2257</v>
      </c>
      <c r="D314" s="10" t="s">
        <v>2287</v>
      </c>
      <c r="E314" s="146"/>
      <c r="F314" s="129"/>
      <c r="G314" s="129" t="s">
        <v>338</v>
      </c>
      <c r="H314" s="147"/>
      <c r="I314" s="148" t="s">
        <v>1127</v>
      </c>
      <c r="J314" s="149">
        <v>16</v>
      </c>
      <c r="K314" s="150">
        <v>4</v>
      </c>
    </row>
    <row r="315" spans="1:11" s="63" customFormat="1" ht="20.100000000000001" customHeight="1">
      <c r="A315" s="915"/>
      <c r="B315" s="510"/>
      <c r="C315" s="12" t="s">
        <v>2254</v>
      </c>
      <c r="D315" s="10" t="s">
        <v>2287</v>
      </c>
      <c r="E315" s="146"/>
      <c r="F315" s="129"/>
      <c r="G315" s="129" t="s">
        <v>338</v>
      </c>
      <c r="H315" s="147"/>
      <c r="I315" s="148" t="s">
        <v>1127</v>
      </c>
      <c r="J315" s="149">
        <v>72</v>
      </c>
      <c r="K315" s="150">
        <v>18</v>
      </c>
    </row>
    <row r="316" spans="1:11" s="63" customFormat="1" ht="20.100000000000001" customHeight="1">
      <c r="A316" s="915"/>
      <c r="B316" s="137"/>
      <c r="C316" s="137"/>
      <c r="D316" s="138"/>
      <c r="E316" s="139"/>
      <c r="F316" s="140">
        <v>1</v>
      </c>
      <c r="G316" s="140">
        <v>4</v>
      </c>
      <c r="H316" s="140"/>
      <c r="I316" s="141"/>
      <c r="J316" s="142">
        <f>SUM(J311:J315)</f>
        <v>112</v>
      </c>
      <c r="K316" s="142">
        <f>SUM(K311:K315)</f>
        <v>27.5</v>
      </c>
    </row>
    <row r="317" spans="1:11" s="63" customFormat="1" ht="20.100000000000001" customHeight="1">
      <c r="A317" s="915"/>
      <c r="B317" s="120">
        <v>220</v>
      </c>
      <c r="C317" s="144" t="s">
        <v>2056</v>
      </c>
      <c r="D317" s="122"/>
      <c r="E317" s="123"/>
      <c r="F317" s="124"/>
      <c r="G317" s="124"/>
      <c r="H317" s="124"/>
      <c r="I317" s="125"/>
      <c r="J317" s="517"/>
      <c r="K317" s="516"/>
    </row>
    <row r="318" spans="1:11" s="63" customFormat="1" ht="20.100000000000001" customHeight="1">
      <c r="A318" s="915"/>
      <c r="B318" s="5"/>
      <c r="C318" s="12" t="s">
        <v>2258</v>
      </c>
      <c r="D318" s="10" t="s">
        <v>2285</v>
      </c>
      <c r="E318" s="146"/>
      <c r="F318" s="129"/>
      <c r="G318" s="129" t="s">
        <v>338</v>
      </c>
      <c r="H318" s="147"/>
      <c r="I318" s="148" t="s">
        <v>1127</v>
      </c>
      <c r="J318" s="149">
        <v>3</v>
      </c>
      <c r="K318" s="150">
        <v>1</v>
      </c>
    </row>
    <row r="319" spans="1:11" s="63" customFormat="1" ht="20.100000000000001" customHeight="1">
      <c r="A319" s="915"/>
      <c r="B319" s="1"/>
      <c r="C319" s="12" t="s">
        <v>2259</v>
      </c>
      <c r="D319" s="10" t="s">
        <v>2285</v>
      </c>
      <c r="E319" s="146"/>
      <c r="F319" s="129"/>
      <c r="G319" s="129" t="s">
        <v>338</v>
      </c>
      <c r="H319" s="147"/>
      <c r="I319" s="148" t="s">
        <v>1127</v>
      </c>
      <c r="J319" s="149">
        <v>9</v>
      </c>
      <c r="K319" s="150">
        <v>2</v>
      </c>
    </row>
    <row r="320" spans="1:11" s="63" customFormat="1" ht="20.100000000000001" customHeight="1">
      <c r="A320" s="915"/>
      <c r="B320" s="5"/>
      <c r="C320" s="12" t="s">
        <v>2260</v>
      </c>
      <c r="D320" s="10" t="s">
        <v>2285</v>
      </c>
      <c r="E320" s="146"/>
      <c r="F320" s="129"/>
      <c r="G320" s="129" t="s">
        <v>338</v>
      </c>
      <c r="H320" s="147"/>
      <c r="I320" s="148" t="s">
        <v>1127</v>
      </c>
      <c r="J320" s="149">
        <v>10</v>
      </c>
      <c r="K320" s="150">
        <v>2</v>
      </c>
    </row>
    <row r="321" spans="1:11" s="63" customFormat="1" ht="20.100000000000001" customHeight="1">
      <c r="A321" s="915"/>
      <c r="B321" s="5"/>
      <c r="C321" s="12" t="s">
        <v>2254</v>
      </c>
      <c r="D321" s="10" t="s">
        <v>2285</v>
      </c>
      <c r="E321" s="146"/>
      <c r="F321" s="129"/>
      <c r="G321" s="129" t="s">
        <v>338</v>
      </c>
      <c r="H321" s="147"/>
      <c r="I321" s="148" t="s">
        <v>1127</v>
      </c>
      <c r="J321" s="149">
        <v>52</v>
      </c>
      <c r="K321" s="150">
        <v>13</v>
      </c>
    </row>
    <row r="322" spans="1:11" s="63" customFormat="1" ht="20.100000000000001" customHeight="1">
      <c r="A322" s="915"/>
      <c r="B322" s="137"/>
      <c r="C322" s="137"/>
      <c r="D322" s="138"/>
      <c r="E322" s="139"/>
      <c r="F322" s="140">
        <v>0</v>
      </c>
      <c r="G322" s="140">
        <v>4</v>
      </c>
      <c r="H322" s="140"/>
      <c r="I322" s="141"/>
      <c r="J322" s="142">
        <f>SUM(J318:J321)</f>
        <v>74</v>
      </c>
      <c r="K322" s="142">
        <f>SUM(K318:K321)</f>
        <v>18</v>
      </c>
    </row>
    <row r="323" spans="1:11" s="63" customFormat="1" ht="20.100000000000001" customHeight="1" thickBot="1">
      <c r="A323" s="65"/>
      <c r="B323" s="66"/>
      <c r="C323" s="894"/>
      <c r="D323" s="895"/>
      <c r="E323" s="67"/>
      <c r="F323" s="68">
        <f>F322+F316+F307+F306+F302</f>
        <v>1</v>
      </c>
      <c r="G323" s="68">
        <f>G322+G316+G306+G309+G302</f>
        <v>11</v>
      </c>
      <c r="H323" s="68"/>
      <c r="I323" s="68"/>
      <c r="J323" s="69">
        <f>J322+J316+J306+J302+J307+J309</f>
        <v>325</v>
      </c>
      <c r="K323" s="69">
        <f>K322+K316+K306+K302+K307+K309</f>
        <v>84.5</v>
      </c>
    </row>
    <row r="324" spans="1:11" s="64" customFormat="1" ht="20.100000000000001" customHeight="1">
      <c r="A324" s="914" t="s">
        <v>2261</v>
      </c>
      <c r="B324" s="120">
        <v>221</v>
      </c>
      <c r="C324" s="144" t="s">
        <v>2058</v>
      </c>
      <c r="D324" s="122"/>
      <c r="E324" s="123"/>
      <c r="F324" s="124"/>
      <c r="G324" s="124"/>
      <c r="H324" s="124"/>
      <c r="I324" s="125"/>
      <c r="J324" s="517"/>
      <c r="K324" s="516"/>
    </row>
    <row r="325" spans="1:11" s="64" customFormat="1" ht="20.100000000000001" customHeight="1">
      <c r="A325" s="915"/>
      <c r="B325" s="9"/>
      <c r="C325" s="12" t="s">
        <v>2262</v>
      </c>
      <c r="D325" s="10" t="s">
        <v>2283</v>
      </c>
      <c r="E325" s="146"/>
      <c r="F325" s="129" t="s">
        <v>338</v>
      </c>
      <c r="G325" s="129"/>
      <c r="H325" s="147"/>
      <c r="I325" s="148" t="s">
        <v>1122</v>
      </c>
      <c r="J325" s="149">
        <v>12</v>
      </c>
      <c r="K325" s="150">
        <v>6</v>
      </c>
    </row>
    <row r="326" spans="1:11" s="64" customFormat="1" ht="20.100000000000001" customHeight="1">
      <c r="A326" s="915"/>
      <c r="B326" s="9"/>
      <c r="C326" s="12" t="s">
        <v>2263</v>
      </c>
      <c r="D326" s="10" t="s">
        <v>2284</v>
      </c>
      <c r="E326" s="146"/>
      <c r="F326" s="129"/>
      <c r="G326" s="129" t="s">
        <v>338</v>
      </c>
      <c r="H326" s="147"/>
      <c r="I326" s="148" t="s">
        <v>1127</v>
      </c>
      <c r="J326" s="149">
        <v>6</v>
      </c>
      <c r="K326" s="150">
        <v>1.5</v>
      </c>
    </row>
    <row r="327" spans="1:11" s="64" customFormat="1" ht="20.100000000000001" customHeight="1">
      <c r="A327" s="915"/>
      <c r="B327" s="9"/>
      <c r="C327" s="12" t="s">
        <v>2264</v>
      </c>
      <c r="D327" s="10" t="s">
        <v>2284</v>
      </c>
      <c r="E327" s="146"/>
      <c r="F327" s="129"/>
      <c r="G327" s="129" t="s">
        <v>338</v>
      </c>
      <c r="H327" s="147"/>
      <c r="I327" s="148" t="s">
        <v>1127</v>
      </c>
      <c r="J327" s="149">
        <v>6</v>
      </c>
      <c r="K327" s="150">
        <v>1.5</v>
      </c>
    </row>
    <row r="328" spans="1:11" s="64" customFormat="1" ht="20.100000000000001" customHeight="1">
      <c r="A328" s="915"/>
      <c r="B328" s="9"/>
      <c r="C328" s="12" t="s">
        <v>917</v>
      </c>
      <c r="D328" s="10" t="s">
        <v>2284</v>
      </c>
      <c r="E328" s="146"/>
      <c r="F328" s="129"/>
      <c r="G328" s="129" t="s">
        <v>338</v>
      </c>
      <c r="H328" s="147"/>
      <c r="I328" s="148" t="s">
        <v>1127</v>
      </c>
      <c r="J328" s="149">
        <v>8</v>
      </c>
      <c r="K328" s="150">
        <v>2</v>
      </c>
    </row>
    <row r="329" spans="1:11" s="64" customFormat="1" ht="20.100000000000001" customHeight="1">
      <c r="A329" s="915"/>
      <c r="B329" s="9"/>
      <c r="C329" s="12" t="s">
        <v>2265</v>
      </c>
      <c r="D329" s="10" t="s">
        <v>2284</v>
      </c>
      <c r="E329" s="146"/>
      <c r="F329" s="129"/>
      <c r="G329" s="129" t="s">
        <v>338</v>
      </c>
      <c r="H329" s="147"/>
      <c r="I329" s="148" t="s">
        <v>1127</v>
      </c>
      <c r="J329" s="149">
        <v>4</v>
      </c>
      <c r="K329" s="150">
        <v>1</v>
      </c>
    </row>
    <row r="330" spans="1:11" s="64" customFormat="1" ht="20.100000000000001" customHeight="1">
      <c r="A330" s="915"/>
      <c r="B330" s="9"/>
      <c r="C330" s="12" t="s">
        <v>379</v>
      </c>
      <c r="D330" s="10" t="s">
        <v>2284</v>
      </c>
      <c r="E330" s="146"/>
      <c r="F330" s="129"/>
      <c r="G330" s="129" t="s">
        <v>338</v>
      </c>
      <c r="H330" s="147"/>
      <c r="I330" s="148" t="s">
        <v>1127</v>
      </c>
      <c r="J330" s="149">
        <v>8</v>
      </c>
      <c r="K330" s="150">
        <v>2</v>
      </c>
    </row>
    <row r="331" spans="1:11" s="64" customFormat="1" ht="20.100000000000001" customHeight="1">
      <c r="A331" s="915"/>
      <c r="B331" s="9"/>
      <c r="C331" s="12" t="s">
        <v>2266</v>
      </c>
      <c r="D331" s="10" t="s">
        <v>2284</v>
      </c>
      <c r="E331" s="146"/>
      <c r="F331" s="129"/>
      <c r="G331" s="129" t="s">
        <v>338</v>
      </c>
      <c r="H331" s="147"/>
      <c r="I331" s="148" t="s">
        <v>1127</v>
      </c>
      <c r="J331" s="149">
        <v>8</v>
      </c>
      <c r="K331" s="150">
        <v>2</v>
      </c>
    </row>
    <row r="332" spans="1:11" s="64" customFormat="1" ht="20.100000000000001" customHeight="1">
      <c r="A332" s="915"/>
      <c r="B332" s="9"/>
      <c r="C332" s="12" t="s">
        <v>2267</v>
      </c>
      <c r="D332" s="10" t="s">
        <v>2284</v>
      </c>
      <c r="E332" s="146"/>
      <c r="F332" s="129"/>
      <c r="G332" s="129" t="s">
        <v>338</v>
      </c>
      <c r="H332" s="147"/>
      <c r="I332" s="148" t="s">
        <v>1127</v>
      </c>
      <c r="J332" s="149">
        <v>12</v>
      </c>
      <c r="K332" s="150">
        <v>3</v>
      </c>
    </row>
    <row r="333" spans="1:11" s="64" customFormat="1" ht="20.100000000000001" customHeight="1">
      <c r="A333" s="915"/>
      <c r="B333" s="9"/>
      <c r="C333" s="12" t="s">
        <v>2268</v>
      </c>
      <c r="D333" s="10" t="s">
        <v>2284</v>
      </c>
      <c r="E333" s="146"/>
      <c r="F333" s="129"/>
      <c r="G333" s="129" t="s">
        <v>338</v>
      </c>
      <c r="H333" s="147"/>
      <c r="I333" s="148" t="s">
        <v>1127</v>
      </c>
      <c r="J333" s="149">
        <v>24</v>
      </c>
      <c r="K333" s="150">
        <v>6</v>
      </c>
    </row>
    <row r="334" spans="1:11" s="64" customFormat="1" ht="20.100000000000001" customHeight="1">
      <c r="A334" s="915"/>
      <c r="B334" s="9"/>
      <c r="C334" s="12" t="s">
        <v>2269</v>
      </c>
      <c r="D334" s="10" t="s">
        <v>2284</v>
      </c>
      <c r="E334" s="146"/>
      <c r="F334" s="129"/>
      <c r="G334" s="129" t="s">
        <v>338</v>
      </c>
      <c r="H334" s="147"/>
      <c r="I334" s="148" t="s">
        <v>1127</v>
      </c>
      <c r="J334" s="149">
        <v>8</v>
      </c>
      <c r="K334" s="150">
        <v>2</v>
      </c>
    </row>
    <row r="335" spans="1:11" s="64" customFormat="1" ht="20.100000000000001" customHeight="1">
      <c r="A335" s="915"/>
      <c r="B335" s="137"/>
      <c r="C335" s="137"/>
      <c r="D335" s="138"/>
      <c r="E335" s="139"/>
      <c r="F335" s="140">
        <v>1</v>
      </c>
      <c r="G335" s="140">
        <v>9</v>
      </c>
      <c r="H335" s="140"/>
      <c r="I335" s="141"/>
      <c r="J335" s="142">
        <f>SUM(J325:J334)</f>
        <v>96</v>
      </c>
      <c r="K335" s="142">
        <f>SUM(K325:K334)</f>
        <v>27</v>
      </c>
    </row>
    <row r="336" spans="1:11" s="64" customFormat="1" ht="20.100000000000001" customHeight="1">
      <c r="A336" s="915"/>
      <c r="B336" s="120">
        <v>222</v>
      </c>
      <c r="C336" s="144" t="s">
        <v>2059</v>
      </c>
      <c r="D336" s="122"/>
      <c r="E336" s="123"/>
      <c r="F336" s="124"/>
      <c r="G336" s="124"/>
      <c r="H336" s="124"/>
      <c r="I336" s="125"/>
      <c r="J336" s="517"/>
      <c r="K336" s="516"/>
    </row>
    <row r="337" spans="1:11" s="64" customFormat="1" ht="20.100000000000001" customHeight="1">
      <c r="A337" s="915"/>
      <c r="B337" s="4"/>
      <c r="C337" s="5" t="s">
        <v>2107</v>
      </c>
      <c r="D337" s="3" t="s">
        <v>2281</v>
      </c>
      <c r="E337" s="146"/>
      <c r="F337" s="129" t="s">
        <v>338</v>
      </c>
      <c r="G337" s="129"/>
      <c r="H337" s="147"/>
      <c r="I337" s="148" t="s">
        <v>1122</v>
      </c>
      <c r="J337" s="149">
        <v>8</v>
      </c>
      <c r="K337" s="150">
        <v>2</v>
      </c>
    </row>
    <row r="338" spans="1:11" s="64" customFormat="1" ht="20.100000000000001" customHeight="1">
      <c r="A338" s="915"/>
      <c r="B338" s="4"/>
      <c r="C338" s="5" t="s">
        <v>2270</v>
      </c>
      <c r="D338" s="3" t="s">
        <v>2282</v>
      </c>
      <c r="E338" s="146"/>
      <c r="F338" s="129"/>
      <c r="G338" s="129" t="s">
        <v>338</v>
      </c>
      <c r="H338" s="147"/>
      <c r="I338" s="148" t="s">
        <v>1127</v>
      </c>
      <c r="J338" s="149">
        <v>2</v>
      </c>
      <c r="K338" s="150">
        <v>0.5</v>
      </c>
    </row>
    <row r="339" spans="1:11" s="64" customFormat="1" ht="20.100000000000001" customHeight="1">
      <c r="A339" s="915"/>
      <c r="B339" s="4"/>
      <c r="C339" s="5" t="s">
        <v>2271</v>
      </c>
      <c r="D339" s="3" t="s">
        <v>2282</v>
      </c>
      <c r="E339" s="146"/>
      <c r="F339" s="129"/>
      <c r="G339" s="129" t="s">
        <v>338</v>
      </c>
      <c r="H339" s="147"/>
      <c r="I339" s="148" t="s">
        <v>1127</v>
      </c>
      <c r="J339" s="149">
        <v>2</v>
      </c>
      <c r="K339" s="150">
        <v>0.5</v>
      </c>
    </row>
    <row r="340" spans="1:11" s="64" customFormat="1" ht="20.100000000000001" customHeight="1">
      <c r="A340" s="915"/>
      <c r="B340" s="4"/>
      <c r="C340" s="5" t="s">
        <v>2272</v>
      </c>
      <c r="D340" s="3" t="s">
        <v>2282</v>
      </c>
      <c r="E340" s="146"/>
      <c r="F340" s="129"/>
      <c r="G340" s="129" t="s">
        <v>338</v>
      </c>
      <c r="H340" s="147"/>
      <c r="I340" s="148" t="s">
        <v>1127</v>
      </c>
      <c r="J340" s="149">
        <v>3</v>
      </c>
      <c r="K340" s="150">
        <v>0.75</v>
      </c>
    </row>
    <row r="341" spans="1:11" s="64" customFormat="1" ht="20.100000000000001" customHeight="1">
      <c r="A341" s="915"/>
      <c r="B341" s="4"/>
      <c r="C341" s="5" t="s">
        <v>2273</v>
      </c>
      <c r="D341" s="3" t="s">
        <v>2282</v>
      </c>
      <c r="E341" s="146"/>
      <c r="F341" s="129"/>
      <c r="G341" s="129" t="s">
        <v>338</v>
      </c>
      <c r="H341" s="147"/>
      <c r="I341" s="148" t="s">
        <v>1127</v>
      </c>
      <c r="J341" s="149">
        <v>5</v>
      </c>
      <c r="K341" s="150">
        <v>1</v>
      </c>
    </row>
    <row r="342" spans="1:11" s="64" customFormat="1" ht="20.100000000000001" customHeight="1">
      <c r="A342" s="915"/>
      <c r="B342" s="4"/>
      <c r="C342" s="5" t="s">
        <v>2274</v>
      </c>
      <c r="D342" s="3"/>
      <c r="E342" s="146"/>
      <c r="F342" s="129"/>
      <c r="G342" s="129" t="s">
        <v>338</v>
      </c>
      <c r="H342" s="147"/>
      <c r="I342" s="148" t="s">
        <v>1127</v>
      </c>
      <c r="J342" s="149">
        <v>10</v>
      </c>
      <c r="K342" s="150">
        <v>2</v>
      </c>
    </row>
    <row r="343" spans="1:11" s="64" customFormat="1" ht="20.100000000000001" customHeight="1">
      <c r="A343" s="915"/>
      <c r="B343" s="137"/>
      <c r="C343" s="137"/>
      <c r="D343" s="138"/>
      <c r="E343" s="139"/>
      <c r="F343" s="140">
        <v>1</v>
      </c>
      <c r="G343" s="140">
        <v>5</v>
      </c>
      <c r="H343" s="140"/>
      <c r="I343" s="141"/>
      <c r="J343" s="142">
        <f>SUM(J337:J342)</f>
        <v>30</v>
      </c>
      <c r="K343" s="142">
        <f>SUM(K337:K342)</f>
        <v>6.75</v>
      </c>
    </row>
    <row r="344" spans="1:11" s="64" customFormat="1" ht="20.100000000000001" customHeight="1">
      <c r="A344" s="915"/>
      <c r="B344" s="120">
        <v>223</v>
      </c>
      <c r="C344" s="144" t="s">
        <v>2060</v>
      </c>
      <c r="D344" s="122"/>
      <c r="E344" s="123"/>
      <c r="F344" s="124"/>
      <c r="G344" s="124"/>
      <c r="H344" s="124"/>
      <c r="I344" s="125"/>
      <c r="J344" s="517"/>
      <c r="K344" s="516"/>
    </row>
    <row r="345" spans="1:11" s="64" customFormat="1" ht="20.100000000000001" customHeight="1">
      <c r="A345" s="915"/>
      <c r="B345" s="1"/>
      <c r="C345" s="5" t="s">
        <v>494</v>
      </c>
      <c r="D345" s="3" t="s">
        <v>2279</v>
      </c>
      <c r="E345" s="146"/>
      <c r="F345" s="129" t="s">
        <v>338</v>
      </c>
      <c r="G345" s="129"/>
      <c r="H345" s="147"/>
      <c r="I345" s="148" t="s">
        <v>1122</v>
      </c>
      <c r="J345" s="149">
        <v>112</v>
      </c>
      <c r="K345" s="150">
        <v>56</v>
      </c>
    </row>
    <row r="346" spans="1:11" s="64" customFormat="1" ht="20.100000000000001" customHeight="1">
      <c r="A346" s="915"/>
      <c r="B346" s="1"/>
      <c r="C346" s="5" t="s">
        <v>808</v>
      </c>
      <c r="D346" s="3" t="s">
        <v>2280</v>
      </c>
      <c r="E346" s="146"/>
      <c r="F346" s="129"/>
      <c r="G346" s="129" t="s">
        <v>338</v>
      </c>
      <c r="H346" s="147"/>
      <c r="I346" s="148" t="s">
        <v>1127</v>
      </c>
      <c r="J346" s="149">
        <v>5</v>
      </c>
      <c r="K346" s="150">
        <v>1</v>
      </c>
    </row>
    <row r="347" spans="1:11" s="64" customFormat="1" ht="20.100000000000001" customHeight="1">
      <c r="A347" s="915"/>
      <c r="B347" s="1"/>
      <c r="C347" s="5" t="s">
        <v>946</v>
      </c>
      <c r="D347" s="3" t="s">
        <v>2280</v>
      </c>
      <c r="E347" s="146"/>
      <c r="F347" s="129"/>
      <c r="G347" s="129" t="s">
        <v>338</v>
      </c>
      <c r="H347" s="147"/>
      <c r="I347" s="148" t="s">
        <v>1127</v>
      </c>
      <c r="J347" s="149">
        <v>5</v>
      </c>
      <c r="K347" s="150">
        <v>1</v>
      </c>
    </row>
    <row r="348" spans="1:11" s="64" customFormat="1" ht="20.100000000000001" customHeight="1">
      <c r="A348" s="915"/>
      <c r="B348" s="1"/>
      <c r="C348" s="5" t="s">
        <v>2275</v>
      </c>
      <c r="D348" s="3" t="s">
        <v>2280</v>
      </c>
      <c r="E348" s="146"/>
      <c r="F348" s="129"/>
      <c r="G348" s="129" t="s">
        <v>338</v>
      </c>
      <c r="H348" s="147"/>
      <c r="I348" s="148" t="s">
        <v>1127</v>
      </c>
      <c r="J348" s="149">
        <v>17</v>
      </c>
      <c r="K348" s="150">
        <v>4</v>
      </c>
    </row>
    <row r="349" spans="1:11" s="64" customFormat="1" ht="20.100000000000001" customHeight="1">
      <c r="A349" s="915"/>
      <c r="B349" s="1"/>
      <c r="C349" s="5" t="s">
        <v>2276</v>
      </c>
      <c r="D349" s="3" t="s">
        <v>2280</v>
      </c>
      <c r="E349" s="146"/>
      <c r="F349" s="129"/>
      <c r="G349" s="129" t="s">
        <v>338</v>
      </c>
      <c r="H349" s="147"/>
      <c r="I349" s="148" t="s">
        <v>1127</v>
      </c>
      <c r="J349" s="149">
        <v>22</v>
      </c>
      <c r="K349" s="150">
        <v>5</v>
      </c>
    </row>
    <row r="350" spans="1:11" s="64" customFormat="1" ht="20.100000000000001" customHeight="1">
      <c r="A350" s="915"/>
      <c r="B350" s="1"/>
      <c r="C350" s="5" t="s">
        <v>1493</v>
      </c>
      <c r="D350" s="3" t="s">
        <v>2280</v>
      </c>
      <c r="E350" s="146"/>
      <c r="F350" s="129"/>
      <c r="G350" s="129" t="s">
        <v>338</v>
      </c>
      <c r="H350" s="147"/>
      <c r="I350" s="148" t="s">
        <v>1127</v>
      </c>
      <c r="J350" s="149">
        <v>29</v>
      </c>
      <c r="K350" s="150">
        <v>7</v>
      </c>
    </row>
    <row r="351" spans="1:11" s="64" customFormat="1" ht="20.100000000000001" customHeight="1">
      <c r="A351" s="915"/>
      <c r="B351" s="137"/>
      <c r="C351" s="137"/>
      <c r="D351" s="138"/>
      <c r="E351" s="139"/>
      <c r="F351" s="140">
        <v>1</v>
      </c>
      <c r="G351" s="140">
        <v>5</v>
      </c>
      <c r="H351" s="140"/>
      <c r="I351" s="141"/>
      <c r="J351" s="142">
        <f>SUM(J345:J350)</f>
        <v>190</v>
      </c>
      <c r="K351" s="142">
        <f>SUM(K345:K350)</f>
        <v>74</v>
      </c>
    </row>
    <row r="352" spans="1:11" s="64" customFormat="1" ht="20.100000000000001" customHeight="1">
      <c r="A352" s="915"/>
      <c r="B352" s="120">
        <v>224</v>
      </c>
      <c r="C352" s="144" t="s">
        <v>2061</v>
      </c>
      <c r="D352" s="122"/>
      <c r="E352" s="123"/>
      <c r="F352" s="124">
        <v>0</v>
      </c>
      <c r="G352" s="124">
        <v>0</v>
      </c>
      <c r="H352" s="124"/>
      <c r="I352" s="125"/>
      <c r="J352" s="517">
        <v>0</v>
      </c>
      <c r="K352" s="516">
        <v>0</v>
      </c>
    </row>
    <row r="353" spans="1:11" s="64" customFormat="1" ht="20.100000000000001" customHeight="1">
      <c r="A353" s="915"/>
      <c r="B353" s="4"/>
      <c r="C353" s="5" t="s">
        <v>494</v>
      </c>
      <c r="D353" s="3" t="s">
        <v>2619</v>
      </c>
      <c r="E353" s="146"/>
      <c r="F353" s="129"/>
      <c r="G353" s="129" t="s">
        <v>338</v>
      </c>
      <c r="H353" s="147"/>
      <c r="I353" s="148" t="s">
        <v>1127</v>
      </c>
      <c r="J353" s="149">
        <v>20</v>
      </c>
      <c r="K353" s="150">
        <v>10</v>
      </c>
    </row>
    <row r="354" spans="1:11" s="64" customFormat="1" ht="20.100000000000001" customHeight="1">
      <c r="A354" s="915"/>
      <c r="B354" s="137"/>
      <c r="C354" s="137"/>
      <c r="D354" s="138"/>
      <c r="E354" s="139"/>
      <c r="F354" s="140">
        <v>0</v>
      </c>
      <c r="G354" s="140">
        <v>1</v>
      </c>
      <c r="H354" s="140"/>
      <c r="I354" s="141"/>
      <c r="J354" s="140">
        <v>20</v>
      </c>
      <c r="K354" s="140">
        <v>10</v>
      </c>
    </row>
    <row r="355" spans="1:11" s="64" customFormat="1" ht="20.100000000000001" customHeight="1">
      <c r="A355" s="915"/>
      <c r="B355" s="120">
        <v>225</v>
      </c>
      <c r="C355" s="144" t="s">
        <v>2062</v>
      </c>
      <c r="D355" s="122"/>
      <c r="E355" s="123"/>
      <c r="F355" s="124"/>
      <c r="G355" s="124"/>
      <c r="H355" s="124"/>
      <c r="I355" s="125"/>
      <c r="J355" s="517"/>
      <c r="K355" s="516"/>
    </row>
    <row r="356" spans="1:11" s="64" customFormat="1" ht="20.100000000000001" customHeight="1">
      <c r="A356" s="915"/>
      <c r="B356" s="9"/>
      <c r="C356" s="12" t="s">
        <v>2277</v>
      </c>
      <c r="D356" s="10" t="s">
        <v>2278</v>
      </c>
      <c r="E356" s="146"/>
      <c r="F356" s="129" t="s">
        <v>338</v>
      </c>
      <c r="G356" s="129"/>
      <c r="H356" s="147"/>
      <c r="I356" s="148" t="s">
        <v>1127</v>
      </c>
      <c r="J356" s="149">
        <v>8</v>
      </c>
      <c r="K356" s="150">
        <v>2</v>
      </c>
    </row>
    <row r="357" spans="1:11" s="64" customFormat="1" ht="20.100000000000001" customHeight="1">
      <c r="A357" s="915"/>
      <c r="B357" s="137"/>
      <c r="C357" s="137"/>
      <c r="D357" s="138"/>
      <c r="E357" s="139"/>
      <c r="F357" s="140">
        <v>1</v>
      </c>
      <c r="G357" s="140">
        <v>0</v>
      </c>
      <c r="H357" s="140"/>
      <c r="I357" s="141"/>
      <c r="J357" s="142">
        <f>SUM(J356)</f>
        <v>8</v>
      </c>
      <c r="K357" s="142">
        <f>SUM(K356)</f>
        <v>2</v>
      </c>
    </row>
    <row r="358" spans="1:11" s="64" customFormat="1" ht="20.100000000000001" customHeight="1" thickBot="1">
      <c r="A358" s="65"/>
      <c r="B358" s="66"/>
      <c r="C358" s="894"/>
      <c r="D358" s="895"/>
      <c r="E358" s="67"/>
      <c r="F358" s="68">
        <f>F357+F351+F354+F343+F335</f>
        <v>4</v>
      </c>
      <c r="G358" s="68">
        <f>G357+G351+G354+G343+G335</f>
        <v>20</v>
      </c>
      <c r="H358" s="68"/>
      <c r="I358" s="68"/>
      <c r="J358" s="69">
        <f>J357+J3+J33607+J343+J335+J351+J354</f>
        <v>344</v>
      </c>
      <c r="K358" s="69">
        <f>K357+K351+K354+K343+K335</f>
        <v>119.75</v>
      </c>
    </row>
    <row r="359" spans="1:11" ht="23.25" customHeight="1" thickBot="1">
      <c r="A359" s="513"/>
      <c r="B359" s="514"/>
      <c r="C359" s="917"/>
      <c r="D359" s="918"/>
      <c r="E359" s="527">
        <v>0</v>
      </c>
      <c r="F359" s="527">
        <f>F358+F323+F301+F163+F147+F106+F76+F45+F27</f>
        <v>26</v>
      </c>
      <c r="G359" s="527">
        <f>G358+G323+G301+G163+G147+G106+G76+G45+G27</f>
        <v>224</v>
      </c>
      <c r="H359" s="527"/>
      <c r="I359" s="527"/>
      <c r="J359" s="529">
        <f>J358+J323+J301+J163+J147+J106+J76+J45+J27</f>
        <v>3357.2200000000003</v>
      </c>
      <c r="K359" s="529">
        <f>K358+K323+K301+K163+K147+K106+K76+K45+K27</f>
        <v>968.35</v>
      </c>
    </row>
  </sheetData>
  <mergeCells count="23">
    <mergeCell ref="A5:K5"/>
    <mergeCell ref="C359:D359"/>
    <mergeCell ref="A77:A105"/>
    <mergeCell ref="A107:A146"/>
    <mergeCell ref="A3:K3"/>
    <mergeCell ref="A9:B10"/>
    <mergeCell ref="C9:C10"/>
    <mergeCell ref="D9:D10"/>
    <mergeCell ref="E9:H9"/>
    <mergeCell ref="I9:I10"/>
    <mergeCell ref="J9:J10"/>
    <mergeCell ref="K9:K10"/>
    <mergeCell ref="A11:A26"/>
    <mergeCell ref="C27:D27"/>
    <mergeCell ref="A28:A44"/>
    <mergeCell ref="A46:A75"/>
    <mergeCell ref="C45:D45"/>
    <mergeCell ref="A302:A322"/>
    <mergeCell ref="C323:D323"/>
    <mergeCell ref="A324:A357"/>
    <mergeCell ref="C358:D358"/>
    <mergeCell ref="A148:A160"/>
    <mergeCell ref="A164:A300"/>
  </mergeCells>
  <pageMargins left="0.7" right="0.7" top="0.75" bottom="0.75" header="0.3" footer="0.3"/>
  <pageSetup paperSize="9" scale="70" orientation="portrait" r:id="rId1"/>
  <headerFooter>
    <oddFooter>&amp;R&amp;8 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theme="4" tint="-0.249977111117893"/>
  </sheetPr>
  <dimension ref="A2:Y307"/>
  <sheetViews>
    <sheetView tabSelected="1" topLeftCell="A253" workbookViewId="0">
      <selection activeCell="N236" sqref="N236"/>
    </sheetView>
  </sheetViews>
  <sheetFormatPr defaultRowHeight="15"/>
  <cols>
    <col min="1" max="1" width="3.7109375" bestFit="1" customWidth="1"/>
    <col min="2" max="2" width="4.85546875" style="60" customWidth="1"/>
    <col min="3" max="3" width="30.5703125" customWidth="1"/>
    <col min="4" max="4" width="22.28515625" customWidth="1"/>
    <col min="5" max="7" width="7" style="60" customWidth="1"/>
    <col min="8" max="8" width="7" customWidth="1"/>
    <col min="9" max="9" width="7.28515625" style="60" customWidth="1"/>
    <col min="10" max="10" width="8" customWidth="1"/>
    <col min="11" max="11" width="7.42578125" customWidth="1"/>
    <col min="14" max="14" width="11.28515625" customWidth="1"/>
    <col min="15" max="15" width="12.7109375" customWidth="1"/>
    <col min="16" max="16" width="13.140625" customWidth="1"/>
    <col min="250" max="250" width="3.7109375" bestFit="1" customWidth="1"/>
    <col min="251" max="251" width="4.85546875" customWidth="1"/>
    <col min="252" max="252" width="26.140625" customWidth="1"/>
    <col min="253" max="253" width="19" customWidth="1"/>
    <col min="254" max="257" width="7" customWidth="1"/>
    <col min="258" max="258" width="8.85546875" customWidth="1"/>
    <col min="259" max="259" width="8" customWidth="1"/>
    <col min="260" max="260" width="7.42578125" customWidth="1"/>
    <col min="506" max="506" width="3.7109375" bestFit="1" customWidth="1"/>
    <col min="507" max="507" width="4.85546875" customWidth="1"/>
    <col min="508" max="508" width="26.140625" customWidth="1"/>
    <col min="509" max="509" width="19" customWidth="1"/>
    <col min="510" max="513" width="7" customWidth="1"/>
    <col min="514" max="514" width="8.85546875" customWidth="1"/>
    <col min="515" max="515" width="8" customWidth="1"/>
    <col min="516" max="516" width="7.42578125" customWidth="1"/>
    <col min="762" max="762" width="3.7109375" bestFit="1" customWidth="1"/>
    <col min="763" max="763" width="4.85546875" customWidth="1"/>
    <col min="764" max="764" width="26.140625" customWidth="1"/>
    <col min="765" max="765" width="19" customWidth="1"/>
    <col min="766" max="769" width="7" customWidth="1"/>
    <col min="770" max="770" width="8.85546875" customWidth="1"/>
    <col min="771" max="771" width="8" customWidth="1"/>
    <col min="772" max="772" width="7.42578125" customWidth="1"/>
    <col min="1018" max="1018" width="3.7109375" bestFit="1" customWidth="1"/>
    <col min="1019" max="1019" width="4.85546875" customWidth="1"/>
    <col min="1020" max="1020" width="26.140625" customWidth="1"/>
    <col min="1021" max="1021" width="19" customWidth="1"/>
    <col min="1022" max="1025" width="7" customWidth="1"/>
    <col min="1026" max="1026" width="8.85546875" customWidth="1"/>
    <col min="1027" max="1027" width="8" customWidth="1"/>
    <col min="1028" max="1028" width="7.42578125" customWidth="1"/>
    <col min="1274" max="1274" width="3.7109375" bestFit="1" customWidth="1"/>
    <col min="1275" max="1275" width="4.85546875" customWidth="1"/>
    <col min="1276" max="1276" width="26.140625" customWidth="1"/>
    <col min="1277" max="1277" width="19" customWidth="1"/>
    <col min="1278" max="1281" width="7" customWidth="1"/>
    <col min="1282" max="1282" width="8.85546875" customWidth="1"/>
    <col min="1283" max="1283" width="8" customWidth="1"/>
    <col min="1284" max="1284" width="7.42578125" customWidth="1"/>
    <col min="1530" max="1530" width="3.7109375" bestFit="1" customWidth="1"/>
    <col min="1531" max="1531" width="4.85546875" customWidth="1"/>
    <col min="1532" max="1532" width="26.140625" customWidth="1"/>
    <col min="1533" max="1533" width="19" customWidth="1"/>
    <col min="1534" max="1537" width="7" customWidth="1"/>
    <col min="1538" max="1538" width="8.85546875" customWidth="1"/>
    <col min="1539" max="1539" width="8" customWidth="1"/>
    <col min="1540" max="1540" width="7.42578125" customWidth="1"/>
    <col min="1786" max="1786" width="3.7109375" bestFit="1" customWidth="1"/>
    <col min="1787" max="1787" width="4.85546875" customWidth="1"/>
    <col min="1788" max="1788" width="26.140625" customWidth="1"/>
    <col min="1789" max="1789" width="19" customWidth="1"/>
    <col min="1790" max="1793" width="7" customWidth="1"/>
    <col min="1794" max="1794" width="8.85546875" customWidth="1"/>
    <col min="1795" max="1795" width="8" customWidth="1"/>
    <col min="1796" max="1796" width="7.42578125" customWidth="1"/>
    <col min="2042" max="2042" width="3.7109375" bestFit="1" customWidth="1"/>
    <col min="2043" max="2043" width="4.85546875" customWidth="1"/>
    <col min="2044" max="2044" width="26.140625" customWidth="1"/>
    <col min="2045" max="2045" width="19" customWidth="1"/>
    <col min="2046" max="2049" width="7" customWidth="1"/>
    <col min="2050" max="2050" width="8.85546875" customWidth="1"/>
    <col min="2051" max="2051" width="8" customWidth="1"/>
    <col min="2052" max="2052" width="7.42578125" customWidth="1"/>
    <col min="2298" max="2298" width="3.7109375" bestFit="1" customWidth="1"/>
    <col min="2299" max="2299" width="4.85546875" customWidth="1"/>
    <col min="2300" max="2300" width="26.140625" customWidth="1"/>
    <col min="2301" max="2301" width="19" customWidth="1"/>
    <col min="2302" max="2305" width="7" customWidth="1"/>
    <col min="2306" max="2306" width="8.85546875" customWidth="1"/>
    <col min="2307" max="2307" width="8" customWidth="1"/>
    <col min="2308" max="2308" width="7.42578125" customWidth="1"/>
    <col min="2554" max="2554" width="3.7109375" bestFit="1" customWidth="1"/>
    <col min="2555" max="2555" width="4.85546875" customWidth="1"/>
    <col min="2556" max="2556" width="26.140625" customWidth="1"/>
    <col min="2557" max="2557" width="19" customWidth="1"/>
    <col min="2558" max="2561" width="7" customWidth="1"/>
    <col min="2562" max="2562" width="8.85546875" customWidth="1"/>
    <col min="2563" max="2563" width="8" customWidth="1"/>
    <col min="2564" max="2564" width="7.42578125" customWidth="1"/>
    <col min="2810" max="2810" width="3.7109375" bestFit="1" customWidth="1"/>
    <col min="2811" max="2811" width="4.85546875" customWidth="1"/>
    <col min="2812" max="2812" width="26.140625" customWidth="1"/>
    <col min="2813" max="2813" width="19" customWidth="1"/>
    <col min="2814" max="2817" width="7" customWidth="1"/>
    <col min="2818" max="2818" width="8.85546875" customWidth="1"/>
    <col min="2819" max="2819" width="8" customWidth="1"/>
    <col min="2820" max="2820" width="7.42578125" customWidth="1"/>
    <col min="3066" max="3066" width="3.7109375" bestFit="1" customWidth="1"/>
    <col min="3067" max="3067" width="4.85546875" customWidth="1"/>
    <col min="3068" max="3068" width="26.140625" customWidth="1"/>
    <col min="3069" max="3069" width="19" customWidth="1"/>
    <col min="3070" max="3073" width="7" customWidth="1"/>
    <col min="3074" max="3074" width="8.85546875" customWidth="1"/>
    <col min="3075" max="3075" width="8" customWidth="1"/>
    <col min="3076" max="3076" width="7.42578125" customWidth="1"/>
    <col min="3322" max="3322" width="3.7109375" bestFit="1" customWidth="1"/>
    <col min="3323" max="3323" width="4.85546875" customWidth="1"/>
    <col min="3324" max="3324" width="26.140625" customWidth="1"/>
    <col min="3325" max="3325" width="19" customWidth="1"/>
    <col min="3326" max="3329" width="7" customWidth="1"/>
    <col min="3330" max="3330" width="8.85546875" customWidth="1"/>
    <col min="3331" max="3331" width="8" customWidth="1"/>
    <col min="3332" max="3332" width="7.42578125" customWidth="1"/>
    <col min="3578" max="3578" width="3.7109375" bestFit="1" customWidth="1"/>
    <col min="3579" max="3579" width="4.85546875" customWidth="1"/>
    <col min="3580" max="3580" width="26.140625" customWidth="1"/>
    <col min="3581" max="3581" width="19" customWidth="1"/>
    <col min="3582" max="3585" width="7" customWidth="1"/>
    <col min="3586" max="3586" width="8.85546875" customWidth="1"/>
    <col min="3587" max="3587" width="8" customWidth="1"/>
    <col min="3588" max="3588" width="7.42578125" customWidth="1"/>
    <col min="3834" max="3834" width="3.7109375" bestFit="1" customWidth="1"/>
    <col min="3835" max="3835" width="4.85546875" customWidth="1"/>
    <col min="3836" max="3836" width="26.140625" customWidth="1"/>
    <col min="3837" max="3837" width="19" customWidth="1"/>
    <col min="3838" max="3841" width="7" customWidth="1"/>
    <col min="3842" max="3842" width="8.85546875" customWidth="1"/>
    <col min="3843" max="3843" width="8" customWidth="1"/>
    <col min="3844" max="3844" width="7.42578125" customWidth="1"/>
    <col min="4090" max="4090" width="3.7109375" bestFit="1" customWidth="1"/>
    <col min="4091" max="4091" width="4.85546875" customWidth="1"/>
    <col min="4092" max="4092" width="26.140625" customWidth="1"/>
    <col min="4093" max="4093" width="19" customWidth="1"/>
    <col min="4094" max="4097" width="7" customWidth="1"/>
    <col min="4098" max="4098" width="8.85546875" customWidth="1"/>
    <col min="4099" max="4099" width="8" customWidth="1"/>
    <col min="4100" max="4100" width="7.42578125" customWidth="1"/>
    <col min="4346" max="4346" width="3.7109375" bestFit="1" customWidth="1"/>
    <col min="4347" max="4347" width="4.85546875" customWidth="1"/>
    <col min="4348" max="4348" width="26.140625" customWidth="1"/>
    <col min="4349" max="4349" width="19" customWidth="1"/>
    <col min="4350" max="4353" width="7" customWidth="1"/>
    <col min="4354" max="4354" width="8.85546875" customWidth="1"/>
    <col min="4355" max="4355" width="8" customWidth="1"/>
    <col min="4356" max="4356" width="7.42578125" customWidth="1"/>
    <col min="4602" max="4602" width="3.7109375" bestFit="1" customWidth="1"/>
    <col min="4603" max="4603" width="4.85546875" customWidth="1"/>
    <col min="4604" max="4604" width="26.140625" customWidth="1"/>
    <col min="4605" max="4605" width="19" customWidth="1"/>
    <col min="4606" max="4609" width="7" customWidth="1"/>
    <col min="4610" max="4610" width="8.85546875" customWidth="1"/>
    <col min="4611" max="4611" width="8" customWidth="1"/>
    <col min="4612" max="4612" width="7.42578125" customWidth="1"/>
    <col min="4858" max="4858" width="3.7109375" bestFit="1" customWidth="1"/>
    <col min="4859" max="4859" width="4.85546875" customWidth="1"/>
    <col min="4860" max="4860" width="26.140625" customWidth="1"/>
    <col min="4861" max="4861" width="19" customWidth="1"/>
    <col min="4862" max="4865" width="7" customWidth="1"/>
    <col min="4866" max="4866" width="8.85546875" customWidth="1"/>
    <col min="4867" max="4867" width="8" customWidth="1"/>
    <col min="4868" max="4868" width="7.42578125" customWidth="1"/>
    <col min="5114" max="5114" width="3.7109375" bestFit="1" customWidth="1"/>
    <col min="5115" max="5115" width="4.85546875" customWidth="1"/>
    <col min="5116" max="5116" width="26.140625" customWidth="1"/>
    <col min="5117" max="5117" width="19" customWidth="1"/>
    <col min="5118" max="5121" width="7" customWidth="1"/>
    <col min="5122" max="5122" width="8.85546875" customWidth="1"/>
    <col min="5123" max="5123" width="8" customWidth="1"/>
    <col min="5124" max="5124" width="7.42578125" customWidth="1"/>
    <col min="5370" max="5370" width="3.7109375" bestFit="1" customWidth="1"/>
    <col min="5371" max="5371" width="4.85546875" customWidth="1"/>
    <col min="5372" max="5372" width="26.140625" customWidth="1"/>
    <col min="5373" max="5373" width="19" customWidth="1"/>
    <col min="5374" max="5377" width="7" customWidth="1"/>
    <col min="5378" max="5378" width="8.85546875" customWidth="1"/>
    <col min="5379" max="5379" width="8" customWidth="1"/>
    <col min="5380" max="5380" width="7.42578125" customWidth="1"/>
    <col min="5626" max="5626" width="3.7109375" bestFit="1" customWidth="1"/>
    <col min="5627" max="5627" width="4.85546875" customWidth="1"/>
    <col min="5628" max="5628" width="26.140625" customWidth="1"/>
    <col min="5629" max="5629" width="19" customWidth="1"/>
    <col min="5630" max="5633" width="7" customWidth="1"/>
    <col min="5634" max="5634" width="8.85546875" customWidth="1"/>
    <col min="5635" max="5635" width="8" customWidth="1"/>
    <col min="5636" max="5636" width="7.42578125" customWidth="1"/>
    <col min="5882" max="5882" width="3.7109375" bestFit="1" customWidth="1"/>
    <col min="5883" max="5883" width="4.85546875" customWidth="1"/>
    <col min="5884" max="5884" width="26.140625" customWidth="1"/>
    <col min="5885" max="5885" width="19" customWidth="1"/>
    <col min="5886" max="5889" width="7" customWidth="1"/>
    <col min="5890" max="5890" width="8.85546875" customWidth="1"/>
    <col min="5891" max="5891" width="8" customWidth="1"/>
    <col min="5892" max="5892" width="7.42578125" customWidth="1"/>
    <col min="6138" max="6138" width="3.7109375" bestFit="1" customWidth="1"/>
    <col min="6139" max="6139" width="4.85546875" customWidth="1"/>
    <col min="6140" max="6140" width="26.140625" customWidth="1"/>
    <col min="6141" max="6141" width="19" customWidth="1"/>
    <col min="6142" max="6145" width="7" customWidth="1"/>
    <col min="6146" max="6146" width="8.85546875" customWidth="1"/>
    <col min="6147" max="6147" width="8" customWidth="1"/>
    <col min="6148" max="6148" width="7.42578125" customWidth="1"/>
    <col min="6394" max="6394" width="3.7109375" bestFit="1" customWidth="1"/>
    <col min="6395" max="6395" width="4.85546875" customWidth="1"/>
    <col min="6396" max="6396" width="26.140625" customWidth="1"/>
    <col min="6397" max="6397" width="19" customWidth="1"/>
    <col min="6398" max="6401" width="7" customWidth="1"/>
    <col min="6402" max="6402" width="8.85546875" customWidth="1"/>
    <col min="6403" max="6403" width="8" customWidth="1"/>
    <col min="6404" max="6404" width="7.42578125" customWidth="1"/>
    <col min="6650" max="6650" width="3.7109375" bestFit="1" customWidth="1"/>
    <col min="6651" max="6651" width="4.85546875" customWidth="1"/>
    <col min="6652" max="6652" width="26.140625" customWidth="1"/>
    <col min="6653" max="6653" width="19" customWidth="1"/>
    <col min="6654" max="6657" width="7" customWidth="1"/>
    <col min="6658" max="6658" width="8.85546875" customWidth="1"/>
    <col min="6659" max="6659" width="8" customWidth="1"/>
    <col min="6660" max="6660" width="7.42578125" customWidth="1"/>
    <col min="6906" max="6906" width="3.7109375" bestFit="1" customWidth="1"/>
    <col min="6907" max="6907" width="4.85546875" customWidth="1"/>
    <col min="6908" max="6908" width="26.140625" customWidth="1"/>
    <col min="6909" max="6909" width="19" customWidth="1"/>
    <col min="6910" max="6913" width="7" customWidth="1"/>
    <col min="6914" max="6914" width="8.85546875" customWidth="1"/>
    <col min="6915" max="6915" width="8" customWidth="1"/>
    <col min="6916" max="6916" width="7.42578125" customWidth="1"/>
    <col min="7162" max="7162" width="3.7109375" bestFit="1" customWidth="1"/>
    <col min="7163" max="7163" width="4.85546875" customWidth="1"/>
    <col min="7164" max="7164" width="26.140625" customWidth="1"/>
    <col min="7165" max="7165" width="19" customWidth="1"/>
    <col min="7166" max="7169" width="7" customWidth="1"/>
    <col min="7170" max="7170" width="8.85546875" customWidth="1"/>
    <col min="7171" max="7171" width="8" customWidth="1"/>
    <col min="7172" max="7172" width="7.42578125" customWidth="1"/>
    <col min="7418" max="7418" width="3.7109375" bestFit="1" customWidth="1"/>
    <col min="7419" max="7419" width="4.85546875" customWidth="1"/>
    <col min="7420" max="7420" width="26.140625" customWidth="1"/>
    <col min="7421" max="7421" width="19" customWidth="1"/>
    <col min="7422" max="7425" width="7" customWidth="1"/>
    <col min="7426" max="7426" width="8.85546875" customWidth="1"/>
    <col min="7427" max="7427" width="8" customWidth="1"/>
    <col min="7428" max="7428" width="7.42578125" customWidth="1"/>
    <col min="7674" max="7674" width="3.7109375" bestFit="1" customWidth="1"/>
    <col min="7675" max="7675" width="4.85546875" customWidth="1"/>
    <col min="7676" max="7676" width="26.140625" customWidth="1"/>
    <col min="7677" max="7677" width="19" customWidth="1"/>
    <col min="7678" max="7681" width="7" customWidth="1"/>
    <col min="7682" max="7682" width="8.85546875" customWidth="1"/>
    <col min="7683" max="7683" width="8" customWidth="1"/>
    <col min="7684" max="7684" width="7.42578125" customWidth="1"/>
    <col min="7930" max="7930" width="3.7109375" bestFit="1" customWidth="1"/>
    <col min="7931" max="7931" width="4.85546875" customWidth="1"/>
    <col min="7932" max="7932" width="26.140625" customWidth="1"/>
    <col min="7933" max="7933" width="19" customWidth="1"/>
    <col min="7934" max="7937" width="7" customWidth="1"/>
    <col min="7938" max="7938" width="8.85546875" customWidth="1"/>
    <col min="7939" max="7939" width="8" customWidth="1"/>
    <col min="7940" max="7940" width="7.42578125" customWidth="1"/>
    <col min="8186" max="8186" width="3.7109375" bestFit="1" customWidth="1"/>
    <col min="8187" max="8187" width="4.85546875" customWidth="1"/>
    <col min="8188" max="8188" width="26.140625" customWidth="1"/>
    <col min="8189" max="8189" width="19" customWidth="1"/>
    <col min="8190" max="8193" width="7" customWidth="1"/>
    <col min="8194" max="8194" width="8.85546875" customWidth="1"/>
    <col min="8195" max="8195" width="8" customWidth="1"/>
    <col min="8196" max="8196" width="7.42578125" customWidth="1"/>
    <col min="8442" max="8442" width="3.7109375" bestFit="1" customWidth="1"/>
    <col min="8443" max="8443" width="4.85546875" customWidth="1"/>
    <col min="8444" max="8444" width="26.140625" customWidth="1"/>
    <col min="8445" max="8445" width="19" customWidth="1"/>
    <col min="8446" max="8449" width="7" customWidth="1"/>
    <col min="8450" max="8450" width="8.85546875" customWidth="1"/>
    <col min="8451" max="8451" width="8" customWidth="1"/>
    <col min="8452" max="8452" width="7.42578125" customWidth="1"/>
    <col min="8698" max="8698" width="3.7109375" bestFit="1" customWidth="1"/>
    <col min="8699" max="8699" width="4.85546875" customWidth="1"/>
    <col min="8700" max="8700" width="26.140625" customWidth="1"/>
    <col min="8701" max="8701" width="19" customWidth="1"/>
    <col min="8702" max="8705" width="7" customWidth="1"/>
    <col min="8706" max="8706" width="8.85546875" customWidth="1"/>
    <col min="8707" max="8707" width="8" customWidth="1"/>
    <col min="8708" max="8708" width="7.42578125" customWidth="1"/>
    <col min="8954" max="8954" width="3.7109375" bestFit="1" customWidth="1"/>
    <col min="8955" max="8955" width="4.85546875" customWidth="1"/>
    <col min="8956" max="8956" width="26.140625" customWidth="1"/>
    <col min="8957" max="8957" width="19" customWidth="1"/>
    <col min="8958" max="8961" width="7" customWidth="1"/>
    <col min="8962" max="8962" width="8.85546875" customWidth="1"/>
    <col min="8963" max="8963" width="8" customWidth="1"/>
    <col min="8964" max="8964" width="7.42578125" customWidth="1"/>
    <col min="9210" max="9210" width="3.7109375" bestFit="1" customWidth="1"/>
    <col min="9211" max="9211" width="4.85546875" customWidth="1"/>
    <col min="9212" max="9212" width="26.140625" customWidth="1"/>
    <col min="9213" max="9213" width="19" customWidth="1"/>
    <col min="9214" max="9217" width="7" customWidth="1"/>
    <col min="9218" max="9218" width="8.85546875" customWidth="1"/>
    <col min="9219" max="9219" width="8" customWidth="1"/>
    <col min="9220" max="9220" width="7.42578125" customWidth="1"/>
    <col min="9466" max="9466" width="3.7109375" bestFit="1" customWidth="1"/>
    <col min="9467" max="9467" width="4.85546875" customWidth="1"/>
    <col min="9468" max="9468" width="26.140625" customWidth="1"/>
    <col min="9469" max="9469" width="19" customWidth="1"/>
    <col min="9470" max="9473" width="7" customWidth="1"/>
    <col min="9474" max="9474" width="8.85546875" customWidth="1"/>
    <col min="9475" max="9475" width="8" customWidth="1"/>
    <col min="9476" max="9476" width="7.42578125" customWidth="1"/>
    <col min="9722" max="9722" width="3.7109375" bestFit="1" customWidth="1"/>
    <col min="9723" max="9723" width="4.85546875" customWidth="1"/>
    <col min="9724" max="9724" width="26.140625" customWidth="1"/>
    <col min="9725" max="9725" width="19" customWidth="1"/>
    <col min="9726" max="9729" width="7" customWidth="1"/>
    <col min="9730" max="9730" width="8.85546875" customWidth="1"/>
    <col min="9731" max="9731" width="8" customWidth="1"/>
    <col min="9732" max="9732" width="7.42578125" customWidth="1"/>
    <col min="9978" max="9978" width="3.7109375" bestFit="1" customWidth="1"/>
    <col min="9979" max="9979" width="4.85546875" customWidth="1"/>
    <col min="9980" max="9980" width="26.140625" customWidth="1"/>
    <col min="9981" max="9981" width="19" customWidth="1"/>
    <col min="9982" max="9985" width="7" customWidth="1"/>
    <col min="9986" max="9986" width="8.85546875" customWidth="1"/>
    <col min="9987" max="9987" width="8" customWidth="1"/>
    <col min="9988" max="9988" width="7.42578125" customWidth="1"/>
    <col min="10234" max="10234" width="3.7109375" bestFit="1" customWidth="1"/>
    <col min="10235" max="10235" width="4.85546875" customWidth="1"/>
    <col min="10236" max="10236" width="26.140625" customWidth="1"/>
    <col min="10237" max="10237" width="19" customWidth="1"/>
    <col min="10238" max="10241" width="7" customWidth="1"/>
    <col min="10242" max="10242" width="8.85546875" customWidth="1"/>
    <col min="10243" max="10243" width="8" customWidth="1"/>
    <col min="10244" max="10244" width="7.42578125" customWidth="1"/>
    <col min="10490" max="10490" width="3.7109375" bestFit="1" customWidth="1"/>
    <col min="10491" max="10491" width="4.85546875" customWidth="1"/>
    <col min="10492" max="10492" width="26.140625" customWidth="1"/>
    <col min="10493" max="10493" width="19" customWidth="1"/>
    <col min="10494" max="10497" width="7" customWidth="1"/>
    <col min="10498" max="10498" width="8.85546875" customWidth="1"/>
    <col min="10499" max="10499" width="8" customWidth="1"/>
    <col min="10500" max="10500" width="7.42578125" customWidth="1"/>
    <col min="10746" max="10746" width="3.7109375" bestFit="1" customWidth="1"/>
    <col min="10747" max="10747" width="4.85546875" customWidth="1"/>
    <col min="10748" max="10748" width="26.140625" customWidth="1"/>
    <col min="10749" max="10749" width="19" customWidth="1"/>
    <col min="10750" max="10753" width="7" customWidth="1"/>
    <col min="10754" max="10754" width="8.85546875" customWidth="1"/>
    <col min="10755" max="10755" width="8" customWidth="1"/>
    <col min="10756" max="10756" width="7.42578125" customWidth="1"/>
    <col min="11002" max="11002" width="3.7109375" bestFit="1" customWidth="1"/>
    <col min="11003" max="11003" width="4.85546875" customWidth="1"/>
    <col min="11004" max="11004" width="26.140625" customWidth="1"/>
    <col min="11005" max="11005" width="19" customWidth="1"/>
    <col min="11006" max="11009" width="7" customWidth="1"/>
    <col min="11010" max="11010" width="8.85546875" customWidth="1"/>
    <col min="11011" max="11011" width="8" customWidth="1"/>
    <col min="11012" max="11012" width="7.42578125" customWidth="1"/>
    <col min="11258" max="11258" width="3.7109375" bestFit="1" customWidth="1"/>
    <col min="11259" max="11259" width="4.85546875" customWidth="1"/>
    <col min="11260" max="11260" width="26.140625" customWidth="1"/>
    <col min="11261" max="11261" width="19" customWidth="1"/>
    <col min="11262" max="11265" width="7" customWidth="1"/>
    <col min="11266" max="11266" width="8.85546875" customWidth="1"/>
    <col min="11267" max="11267" width="8" customWidth="1"/>
    <col min="11268" max="11268" width="7.42578125" customWidth="1"/>
    <col min="11514" max="11514" width="3.7109375" bestFit="1" customWidth="1"/>
    <col min="11515" max="11515" width="4.85546875" customWidth="1"/>
    <col min="11516" max="11516" width="26.140625" customWidth="1"/>
    <col min="11517" max="11517" width="19" customWidth="1"/>
    <col min="11518" max="11521" width="7" customWidth="1"/>
    <col min="11522" max="11522" width="8.85546875" customWidth="1"/>
    <col min="11523" max="11523" width="8" customWidth="1"/>
    <col min="11524" max="11524" width="7.42578125" customWidth="1"/>
    <col min="11770" max="11770" width="3.7109375" bestFit="1" customWidth="1"/>
    <col min="11771" max="11771" width="4.85546875" customWidth="1"/>
    <col min="11772" max="11772" width="26.140625" customWidth="1"/>
    <col min="11773" max="11773" width="19" customWidth="1"/>
    <col min="11774" max="11777" width="7" customWidth="1"/>
    <col min="11778" max="11778" width="8.85546875" customWidth="1"/>
    <col min="11779" max="11779" width="8" customWidth="1"/>
    <col min="11780" max="11780" width="7.42578125" customWidth="1"/>
    <col min="12026" max="12026" width="3.7109375" bestFit="1" customWidth="1"/>
    <col min="12027" max="12027" width="4.85546875" customWidth="1"/>
    <col min="12028" max="12028" width="26.140625" customWidth="1"/>
    <col min="12029" max="12029" width="19" customWidth="1"/>
    <col min="12030" max="12033" width="7" customWidth="1"/>
    <col min="12034" max="12034" width="8.85546875" customWidth="1"/>
    <col min="12035" max="12035" width="8" customWidth="1"/>
    <col min="12036" max="12036" width="7.42578125" customWidth="1"/>
    <col min="12282" max="12282" width="3.7109375" bestFit="1" customWidth="1"/>
    <col min="12283" max="12283" width="4.85546875" customWidth="1"/>
    <col min="12284" max="12284" width="26.140625" customWidth="1"/>
    <col min="12285" max="12285" width="19" customWidth="1"/>
    <col min="12286" max="12289" width="7" customWidth="1"/>
    <col min="12290" max="12290" width="8.85546875" customWidth="1"/>
    <col min="12291" max="12291" width="8" customWidth="1"/>
    <col min="12292" max="12292" width="7.42578125" customWidth="1"/>
    <col min="12538" max="12538" width="3.7109375" bestFit="1" customWidth="1"/>
    <col min="12539" max="12539" width="4.85546875" customWidth="1"/>
    <col min="12540" max="12540" width="26.140625" customWidth="1"/>
    <col min="12541" max="12541" width="19" customWidth="1"/>
    <col min="12542" max="12545" width="7" customWidth="1"/>
    <col min="12546" max="12546" width="8.85546875" customWidth="1"/>
    <col min="12547" max="12547" width="8" customWidth="1"/>
    <col min="12548" max="12548" width="7.42578125" customWidth="1"/>
    <col min="12794" max="12794" width="3.7109375" bestFit="1" customWidth="1"/>
    <col min="12795" max="12795" width="4.85546875" customWidth="1"/>
    <col min="12796" max="12796" width="26.140625" customWidth="1"/>
    <col min="12797" max="12797" width="19" customWidth="1"/>
    <col min="12798" max="12801" width="7" customWidth="1"/>
    <col min="12802" max="12802" width="8.85546875" customWidth="1"/>
    <col min="12803" max="12803" width="8" customWidth="1"/>
    <col min="12804" max="12804" width="7.42578125" customWidth="1"/>
    <col min="13050" max="13050" width="3.7109375" bestFit="1" customWidth="1"/>
    <col min="13051" max="13051" width="4.85546875" customWidth="1"/>
    <col min="13052" max="13052" width="26.140625" customWidth="1"/>
    <col min="13053" max="13053" width="19" customWidth="1"/>
    <col min="13054" max="13057" width="7" customWidth="1"/>
    <col min="13058" max="13058" width="8.85546875" customWidth="1"/>
    <col min="13059" max="13059" width="8" customWidth="1"/>
    <col min="13060" max="13060" width="7.42578125" customWidth="1"/>
    <col min="13306" max="13306" width="3.7109375" bestFit="1" customWidth="1"/>
    <col min="13307" max="13307" width="4.85546875" customWidth="1"/>
    <col min="13308" max="13308" width="26.140625" customWidth="1"/>
    <col min="13309" max="13309" width="19" customWidth="1"/>
    <col min="13310" max="13313" width="7" customWidth="1"/>
    <col min="13314" max="13314" width="8.85546875" customWidth="1"/>
    <col min="13315" max="13315" width="8" customWidth="1"/>
    <col min="13316" max="13316" width="7.42578125" customWidth="1"/>
    <col min="13562" max="13562" width="3.7109375" bestFit="1" customWidth="1"/>
    <col min="13563" max="13563" width="4.85546875" customWidth="1"/>
    <col min="13564" max="13564" width="26.140625" customWidth="1"/>
    <col min="13565" max="13565" width="19" customWidth="1"/>
    <col min="13566" max="13569" width="7" customWidth="1"/>
    <col min="13570" max="13570" width="8.85546875" customWidth="1"/>
    <col min="13571" max="13571" width="8" customWidth="1"/>
    <col min="13572" max="13572" width="7.42578125" customWidth="1"/>
    <col min="13818" max="13818" width="3.7109375" bestFit="1" customWidth="1"/>
    <col min="13819" max="13819" width="4.85546875" customWidth="1"/>
    <col min="13820" max="13820" width="26.140625" customWidth="1"/>
    <col min="13821" max="13821" width="19" customWidth="1"/>
    <col min="13822" max="13825" width="7" customWidth="1"/>
    <col min="13826" max="13826" width="8.85546875" customWidth="1"/>
    <col min="13827" max="13827" width="8" customWidth="1"/>
    <col min="13828" max="13828" width="7.42578125" customWidth="1"/>
    <col min="14074" max="14074" width="3.7109375" bestFit="1" customWidth="1"/>
    <col min="14075" max="14075" width="4.85546875" customWidth="1"/>
    <col min="14076" max="14076" width="26.140625" customWidth="1"/>
    <col min="14077" max="14077" width="19" customWidth="1"/>
    <col min="14078" max="14081" width="7" customWidth="1"/>
    <col min="14082" max="14082" width="8.85546875" customWidth="1"/>
    <col min="14083" max="14083" width="8" customWidth="1"/>
    <col min="14084" max="14084" width="7.42578125" customWidth="1"/>
    <col min="14330" max="14330" width="3.7109375" bestFit="1" customWidth="1"/>
    <col min="14331" max="14331" width="4.85546875" customWidth="1"/>
    <col min="14332" max="14332" width="26.140625" customWidth="1"/>
    <col min="14333" max="14333" width="19" customWidth="1"/>
    <col min="14334" max="14337" width="7" customWidth="1"/>
    <col min="14338" max="14338" width="8.85546875" customWidth="1"/>
    <col min="14339" max="14339" width="8" customWidth="1"/>
    <col min="14340" max="14340" width="7.42578125" customWidth="1"/>
    <col min="14586" max="14586" width="3.7109375" bestFit="1" customWidth="1"/>
    <col min="14587" max="14587" width="4.85546875" customWidth="1"/>
    <col min="14588" max="14588" width="26.140625" customWidth="1"/>
    <col min="14589" max="14589" width="19" customWidth="1"/>
    <col min="14590" max="14593" width="7" customWidth="1"/>
    <col min="14594" max="14594" width="8.85546875" customWidth="1"/>
    <col min="14595" max="14595" width="8" customWidth="1"/>
    <col min="14596" max="14596" width="7.42578125" customWidth="1"/>
    <col min="14842" max="14842" width="3.7109375" bestFit="1" customWidth="1"/>
    <col min="14843" max="14843" width="4.85546875" customWidth="1"/>
    <col min="14844" max="14844" width="26.140625" customWidth="1"/>
    <col min="14845" max="14845" width="19" customWidth="1"/>
    <col min="14846" max="14849" width="7" customWidth="1"/>
    <col min="14850" max="14850" width="8.85546875" customWidth="1"/>
    <col min="14851" max="14851" width="8" customWidth="1"/>
    <col min="14852" max="14852" width="7.42578125" customWidth="1"/>
    <col min="15098" max="15098" width="3.7109375" bestFit="1" customWidth="1"/>
    <col min="15099" max="15099" width="4.85546875" customWidth="1"/>
    <col min="15100" max="15100" width="26.140625" customWidth="1"/>
    <col min="15101" max="15101" width="19" customWidth="1"/>
    <col min="15102" max="15105" width="7" customWidth="1"/>
    <col min="15106" max="15106" width="8.85546875" customWidth="1"/>
    <col min="15107" max="15107" width="8" customWidth="1"/>
    <col min="15108" max="15108" width="7.42578125" customWidth="1"/>
    <col min="15354" max="15354" width="3.7109375" bestFit="1" customWidth="1"/>
    <col min="15355" max="15355" width="4.85546875" customWidth="1"/>
    <col min="15356" max="15356" width="26.140625" customWidth="1"/>
    <col min="15357" max="15357" width="19" customWidth="1"/>
    <col min="15358" max="15361" width="7" customWidth="1"/>
    <col min="15362" max="15362" width="8.85546875" customWidth="1"/>
    <col min="15363" max="15363" width="8" customWidth="1"/>
    <col min="15364" max="15364" width="7.42578125" customWidth="1"/>
    <col min="15610" max="15610" width="3.7109375" bestFit="1" customWidth="1"/>
    <col min="15611" max="15611" width="4.85546875" customWidth="1"/>
    <col min="15612" max="15612" width="26.140625" customWidth="1"/>
    <col min="15613" max="15613" width="19" customWidth="1"/>
    <col min="15614" max="15617" width="7" customWidth="1"/>
    <col min="15618" max="15618" width="8.85546875" customWidth="1"/>
    <col min="15619" max="15619" width="8" customWidth="1"/>
    <col min="15620" max="15620" width="7.42578125" customWidth="1"/>
    <col min="15866" max="15866" width="3.7109375" bestFit="1" customWidth="1"/>
    <col min="15867" max="15867" width="4.85546875" customWidth="1"/>
    <col min="15868" max="15868" width="26.140625" customWidth="1"/>
    <col min="15869" max="15869" width="19" customWidth="1"/>
    <col min="15870" max="15873" width="7" customWidth="1"/>
    <col min="15874" max="15874" width="8.85546875" customWidth="1"/>
    <col min="15875" max="15875" width="8" customWidth="1"/>
    <col min="15876" max="15876" width="7.42578125" customWidth="1"/>
    <col min="16122" max="16122" width="3.7109375" bestFit="1" customWidth="1"/>
    <col min="16123" max="16123" width="4.85546875" customWidth="1"/>
    <col min="16124" max="16124" width="26.140625" customWidth="1"/>
    <col min="16125" max="16125" width="19" customWidth="1"/>
    <col min="16126" max="16129" width="7" customWidth="1"/>
    <col min="16130" max="16130" width="8.85546875" customWidth="1"/>
    <col min="16131" max="16131" width="8" customWidth="1"/>
    <col min="16132" max="16132" width="7.42578125" customWidth="1"/>
  </cols>
  <sheetData>
    <row r="2" spans="1:11" ht="6.75" customHeight="1"/>
    <row r="3" spans="1:11" ht="18">
      <c r="A3" s="837" t="s">
        <v>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</row>
    <row r="4" spans="1:11" ht="8.25" customHeight="1">
      <c r="A4" s="25"/>
      <c r="B4" s="25"/>
    </row>
    <row r="5" spans="1:11" ht="17.25">
      <c r="A5" s="973" t="s">
        <v>2705</v>
      </c>
      <c r="B5" s="973"/>
      <c r="C5" s="973"/>
      <c r="D5" s="973"/>
      <c r="E5" s="973"/>
      <c r="F5" s="973"/>
      <c r="G5" s="973"/>
      <c r="H5" s="973"/>
      <c r="I5" s="973"/>
      <c r="J5" s="973"/>
      <c r="K5" s="973"/>
    </row>
    <row r="6" spans="1:11" ht="10.5" customHeight="1">
      <c r="A6" s="25"/>
      <c r="B6" s="25"/>
    </row>
    <row r="7" spans="1:11">
      <c r="A7" s="25"/>
      <c r="B7" s="25"/>
      <c r="C7" s="42" t="s">
        <v>169</v>
      </c>
    </row>
    <row r="8" spans="1:11">
      <c r="A8" s="25"/>
      <c r="B8" s="25"/>
    </row>
    <row r="9" spans="1:11">
      <c r="A9" s="905"/>
      <c r="B9" s="202"/>
      <c r="C9" s="906" t="s">
        <v>333</v>
      </c>
      <c r="D9" s="907" t="s">
        <v>334</v>
      </c>
      <c r="E9" s="907" t="s">
        <v>256</v>
      </c>
      <c r="F9" s="907"/>
      <c r="G9" s="907"/>
      <c r="H9" s="907"/>
      <c r="I9" s="909" t="s">
        <v>335</v>
      </c>
      <c r="J9" s="910" t="s">
        <v>1117</v>
      </c>
      <c r="K9" s="912" t="s">
        <v>1118</v>
      </c>
    </row>
    <row r="10" spans="1:11">
      <c r="A10" s="905"/>
      <c r="B10" s="202"/>
      <c r="C10" s="906"/>
      <c r="D10" s="908"/>
      <c r="E10" s="75" t="s">
        <v>259</v>
      </c>
      <c r="F10" s="75" t="s">
        <v>260</v>
      </c>
      <c r="G10" s="75" t="s">
        <v>261</v>
      </c>
      <c r="H10" s="75" t="s">
        <v>262</v>
      </c>
      <c r="I10" s="939"/>
      <c r="J10" s="911"/>
      <c r="K10" s="913"/>
    </row>
    <row r="11" spans="1:11" ht="17.100000000000001" customHeight="1">
      <c r="A11" s="931" t="s">
        <v>1119</v>
      </c>
      <c r="B11" s="120">
        <v>226</v>
      </c>
      <c r="C11" s="144" t="s">
        <v>2495</v>
      </c>
      <c r="D11" s="122"/>
      <c r="E11" s="123"/>
      <c r="F11" s="124"/>
      <c r="G11" s="124"/>
      <c r="H11" s="124"/>
      <c r="I11" s="125"/>
      <c r="J11" s="125"/>
      <c r="K11" s="126"/>
    </row>
    <row r="12" spans="1:11" ht="17.100000000000001" customHeight="1">
      <c r="A12" s="932"/>
      <c r="B12" s="206"/>
      <c r="C12" s="207" t="s">
        <v>1120</v>
      </c>
      <c r="D12" s="208" t="s">
        <v>1121</v>
      </c>
      <c r="E12" s="206"/>
      <c r="F12" s="209" t="s">
        <v>338</v>
      </c>
      <c r="G12" s="206"/>
      <c r="H12" s="210"/>
      <c r="I12" s="211" t="s">
        <v>1122</v>
      </c>
      <c r="J12" s="211">
        <v>24</v>
      </c>
      <c r="K12" s="212">
        <v>12</v>
      </c>
    </row>
    <row r="13" spans="1:11" ht="14.25" customHeight="1">
      <c r="A13" s="932"/>
      <c r="B13" s="137"/>
      <c r="C13" s="137"/>
      <c r="D13" s="137"/>
      <c r="E13" s="137"/>
      <c r="F13" s="507">
        <v>1</v>
      </c>
      <c r="G13" s="137"/>
      <c r="H13" s="137"/>
      <c r="I13" s="137"/>
      <c r="J13" s="508">
        <f>SUM(J12)</f>
        <v>24</v>
      </c>
      <c r="K13" s="508">
        <f>SUM(K12)</f>
        <v>12</v>
      </c>
    </row>
    <row r="14" spans="1:11" ht="17.100000000000001" customHeight="1">
      <c r="A14" s="932"/>
      <c r="B14" s="120">
        <v>227</v>
      </c>
      <c r="C14" s="144" t="s">
        <v>2497</v>
      </c>
      <c r="D14" s="122"/>
      <c r="E14" s="123"/>
      <c r="F14" s="124"/>
      <c r="G14" s="124"/>
      <c r="H14" s="124"/>
      <c r="I14" s="125"/>
      <c r="J14" s="125"/>
      <c r="K14" s="126"/>
    </row>
    <row r="15" spans="1:11" ht="17.100000000000001" customHeight="1">
      <c r="A15" s="932"/>
      <c r="B15" s="204"/>
      <c r="C15" s="213" t="s">
        <v>1123</v>
      </c>
      <c r="D15" s="203" t="s">
        <v>1124</v>
      </c>
      <c r="E15" s="204"/>
      <c r="F15" s="214" t="s">
        <v>338</v>
      </c>
      <c r="G15" s="204"/>
      <c r="H15" s="205"/>
      <c r="I15" s="215" t="s">
        <v>1122</v>
      </c>
      <c r="J15" s="215">
        <v>10</v>
      </c>
      <c r="K15" s="216">
        <v>5</v>
      </c>
    </row>
    <row r="16" spans="1:11" ht="17.100000000000001" customHeight="1">
      <c r="A16" s="932"/>
      <c r="B16" s="204"/>
      <c r="C16" s="213" t="s">
        <v>1125</v>
      </c>
      <c r="D16" s="203" t="s">
        <v>1126</v>
      </c>
      <c r="E16" s="204"/>
      <c r="F16" s="204"/>
      <c r="G16" s="214" t="s">
        <v>338</v>
      </c>
      <c r="H16" s="205"/>
      <c r="I16" s="217" t="s">
        <v>1127</v>
      </c>
      <c r="J16" s="217">
        <v>1</v>
      </c>
      <c r="K16" s="218">
        <v>0.5</v>
      </c>
    </row>
    <row r="17" spans="1:11" ht="17.100000000000001" customHeight="1">
      <c r="A17" s="932"/>
      <c r="B17" s="204"/>
      <c r="C17" s="213" t="s">
        <v>1128</v>
      </c>
      <c r="D17" s="203" t="s">
        <v>1126</v>
      </c>
      <c r="E17" s="204"/>
      <c r="F17" s="204"/>
      <c r="G17" s="214" t="s">
        <v>338</v>
      </c>
      <c r="H17" s="205"/>
      <c r="I17" s="217" t="s">
        <v>1127</v>
      </c>
      <c r="J17" s="217">
        <v>2</v>
      </c>
      <c r="K17" s="218">
        <v>1</v>
      </c>
    </row>
    <row r="18" spans="1:11" ht="17.100000000000001" customHeight="1">
      <c r="A18" s="932"/>
      <c r="B18" s="204"/>
      <c r="C18" s="213" t="s">
        <v>1129</v>
      </c>
      <c r="D18" s="203" t="s">
        <v>1126</v>
      </c>
      <c r="E18" s="204"/>
      <c r="F18" s="204"/>
      <c r="G18" s="214" t="s">
        <v>338</v>
      </c>
      <c r="H18" s="205"/>
      <c r="I18" s="217" t="s">
        <v>1127</v>
      </c>
      <c r="J18" s="217">
        <v>2</v>
      </c>
      <c r="K18" s="218">
        <v>1</v>
      </c>
    </row>
    <row r="19" spans="1:11" ht="17.100000000000001" customHeight="1">
      <c r="A19" s="932"/>
      <c r="B19" s="204"/>
      <c r="C19" s="213" t="s">
        <v>1130</v>
      </c>
      <c r="D19" s="203" t="s">
        <v>1126</v>
      </c>
      <c r="E19" s="204"/>
      <c r="F19" s="204"/>
      <c r="G19" s="214" t="s">
        <v>338</v>
      </c>
      <c r="H19" s="205"/>
      <c r="I19" s="217" t="s">
        <v>1127</v>
      </c>
      <c r="J19" s="217">
        <v>2</v>
      </c>
      <c r="K19" s="218">
        <v>1</v>
      </c>
    </row>
    <row r="20" spans="1:11" ht="17.100000000000001" customHeight="1">
      <c r="A20" s="932"/>
      <c r="B20" s="204"/>
      <c r="C20" s="205" t="s">
        <v>1131</v>
      </c>
      <c r="D20" s="203" t="s">
        <v>1126</v>
      </c>
      <c r="E20" s="204"/>
      <c r="F20" s="204"/>
      <c r="G20" s="214" t="s">
        <v>338</v>
      </c>
      <c r="H20" s="205"/>
      <c r="I20" s="217" t="s">
        <v>1127</v>
      </c>
      <c r="J20" s="217">
        <v>3</v>
      </c>
      <c r="K20" s="218">
        <v>1.5</v>
      </c>
    </row>
    <row r="21" spans="1:11" ht="17.100000000000001" customHeight="1">
      <c r="A21" s="932"/>
      <c r="B21" s="137"/>
      <c r="C21" s="137"/>
      <c r="D21" s="137"/>
      <c r="E21" s="137"/>
      <c r="F21" s="507">
        <v>1</v>
      </c>
      <c r="G21" s="137">
        <v>5</v>
      </c>
      <c r="H21" s="137"/>
      <c r="I21" s="137"/>
      <c r="J21" s="508">
        <f>SUM(J15:J20)</f>
        <v>20</v>
      </c>
      <c r="K21" s="508">
        <f>SUM(K15:K20)</f>
        <v>10</v>
      </c>
    </row>
    <row r="22" spans="1:11" ht="17.100000000000001" customHeight="1">
      <c r="A22" s="932"/>
      <c r="B22" s="120">
        <v>228</v>
      </c>
      <c r="C22" s="144" t="s">
        <v>2500</v>
      </c>
      <c r="D22" s="122" t="s">
        <v>171</v>
      </c>
      <c r="E22" s="123"/>
      <c r="F22" s="124"/>
      <c r="G22" s="124"/>
      <c r="H22" s="124"/>
      <c r="I22" s="125"/>
      <c r="J22" s="125"/>
      <c r="K22" s="126"/>
    </row>
    <row r="23" spans="1:11" ht="17.100000000000001" customHeight="1">
      <c r="A23" s="932"/>
      <c r="B23" s="204"/>
      <c r="C23" s="213" t="s">
        <v>1132</v>
      </c>
      <c r="D23" s="203" t="s">
        <v>1133</v>
      </c>
      <c r="E23" s="204"/>
      <c r="F23" s="204"/>
      <c r="G23" s="214" t="s">
        <v>338</v>
      </c>
      <c r="H23" s="205"/>
      <c r="I23" s="217" t="s">
        <v>1127</v>
      </c>
      <c r="J23" s="217">
        <v>4</v>
      </c>
      <c r="K23" s="219">
        <v>2</v>
      </c>
    </row>
    <row r="24" spans="1:11" ht="17.100000000000001" customHeight="1">
      <c r="A24" s="932"/>
      <c r="B24" s="137"/>
      <c r="C24" s="137"/>
      <c r="D24" s="137"/>
      <c r="E24" s="137"/>
      <c r="F24" s="507"/>
      <c r="G24" s="137">
        <v>1</v>
      </c>
      <c r="H24" s="137"/>
      <c r="I24" s="137"/>
      <c r="J24" s="508">
        <f>SUM(J23)</f>
        <v>4</v>
      </c>
      <c r="K24" s="508">
        <f>SUM(K23)</f>
        <v>2</v>
      </c>
    </row>
    <row r="25" spans="1:11" ht="17.100000000000001" customHeight="1">
      <c r="A25" s="932"/>
      <c r="B25" s="120">
        <v>229</v>
      </c>
      <c r="C25" s="144" t="s">
        <v>2499</v>
      </c>
      <c r="D25" s="122" t="s">
        <v>172</v>
      </c>
      <c r="E25" s="123"/>
      <c r="F25" s="124"/>
      <c r="G25" s="124"/>
      <c r="H25" s="124"/>
      <c r="I25" s="125"/>
      <c r="J25" s="125"/>
      <c r="K25" s="126"/>
    </row>
    <row r="26" spans="1:11" ht="17.100000000000001" customHeight="1">
      <c r="A26" s="932"/>
      <c r="B26" s="204"/>
      <c r="C26" s="205" t="s">
        <v>1134</v>
      </c>
      <c r="D26" s="203" t="s">
        <v>1135</v>
      </c>
      <c r="E26" s="204"/>
      <c r="F26" s="214" t="s">
        <v>338</v>
      </c>
      <c r="G26" s="214"/>
      <c r="H26" s="205"/>
      <c r="I26" s="217" t="s">
        <v>1136</v>
      </c>
      <c r="J26" s="217">
        <v>16</v>
      </c>
      <c r="K26" s="218">
        <v>8</v>
      </c>
    </row>
    <row r="27" spans="1:11" ht="17.100000000000001" customHeight="1">
      <c r="A27" s="932"/>
      <c r="B27" s="204"/>
      <c r="C27" s="213" t="s">
        <v>1137</v>
      </c>
      <c r="D27" s="203" t="s">
        <v>1135</v>
      </c>
      <c r="E27" s="204"/>
      <c r="F27" s="214" t="s">
        <v>338</v>
      </c>
      <c r="G27" s="214"/>
      <c r="H27" s="205"/>
      <c r="I27" s="217" t="s">
        <v>1136</v>
      </c>
      <c r="J27" s="217">
        <v>16</v>
      </c>
      <c r="K27" s="218">
        <v>8</v>
      </c>
    </row>
    <row r="28" spans="1:11" ht="17.100000000000001" customHeight="1">
      <c r="A28" s="932"/>
      <c r="B28" s="204"/>
      <c r="C28" s="213" t="s">
        <v>373</v>
      </c>
      <c r="D28" s="203" t="s">
        <v>1138</v>
      </c>
      <c r="E28" s="204"/>
      <c r="F28" s="204"/>
      <c r="G28" s="214" t="s">
        <v>338</v>
      </c>
      <c r="H28" s="205"/>
      <c r="I28" s="217" t="s">
        <v>1127</v>
      </c>
      <c r="J28" s="217">
        <v>4</v>
      </c>
      <c r="K28" s="218">
        <v>2</v>
      </c>
    </row>
    <row r="29" spans="1:11" ht="17.100000000000001" customHeight="1">
      <c r="A29" s="932"/>
      <c r="B29" s="204"/>
      <c r="C29" s="213" t="s">
        <v>1139</v>
      </c>
      <c r="D29" s="203" t="s">
        <v>1138</v>
      </c>
      <c r="E29" s="204"/>
      <c r="F29" s="204"/>
      <c r="G29" s="214" t="s">
        <v>338</v>
      </c>
      <c r="H29" s="205"/>
      <c r="I29" s="217" t="s">
        <v>1127</v>
      </c>
      <c r="J29" s="217">
        <v>6</v>
      </c>
      <c r="K29" s="218">
        <v>3</v>
      </c>
    </row>
    <row r="30" spans="1:11" ht="17.100000000000001" customHeight="1">
      <c r="A30" s="932"/>
      <c r="B30" s="137"/>
      <c r="C30" s="137"/>
      <c r="D30" s="137"/>
      <c r="E30" s="137"/>
      <c r="F30" s="507">
        <v>2</v>
      </c>
      <c r="G30" s="137">
        <v>2</v>
      </c>
      <c r="H30" s="137"/>
      <c r="I30" s="137"/>
      <c r="J30" s="508">
        <f>SUM(J26:J29)</f>
        <v>42</v>
      </c>
      <c r="K30" s="508">
        <f>SUM(K26:K29)</f>
        <v>21</v>
      </c>
    </row>
    <row r="31" spans="1:11" ht="17.100000000000001" customHeight="1">
      <c r="A31" s="932"/>
      <c r="B31" s="120">
        <v>230</v>
      </c>
      <c r="C31" s="144" t="s">
        <v>2498</v>
      </c>
      <c r="D31" s="122" t="s">
        <v>173</v>
      </c>
      <c r="E31" s="123"/>
      <c r="F31" s="124"/>
      <c r="G31" s="124"/>
      <c r="H31" s="124"/>
      <c r="I31" s="125"/>
      <c r="J31" s="125"/>
      <c r="K31" s="126"/>
    </row>
    <row r="32" spans="1:11" ht="17.100000000000001" customHeight="1">
      <c r="A32" s="932"/>
      <c r="B32" s="204"/>
      <c r="C32" s="213" t="s">
        <v>375</v>
      </c>
      <c r="D32" s="203" t="s">
        <v>1140</v>
      </c>
      <c r="E32" s="204"/>
      <c r="F32" s="204"/>
      <c r="G32" s="214" t="s">
        <v>338</v>
      </c>
      <c r="H32" s="205"/>
      <c r="I32" s="217" t="s">
        <v>1127</v>
      </c>
      <c r="J32" s="217">
        <v>1</v>
      </c>
      <c r="K32" s="218">
        <v>0.5</v>
      </c>
    </row>
    <row r="33" spans="1:11" ht="17.100000000000001" customHeight="1">
      <c r="A33" s="932"/>
      <c r="B33" s="206"/>
      <c r="C33" s="207" t="s">
        <v>1141</v>
      </c>
      <c r="D33" s="203" t="s">
        <v>1140</v>
      </c>
      <c r="E33" s="206"/>
      <c r="F33" s="206"/>
      <c r="G33" s="209" t="s">
        <v>338</v>
      </c>
      <c r="H33" s="210"/>
      <c r="I33" s="221" t="s">
        <v>1127</v>
      </c>
      <c r="J33" s="221">
        <v>1</v>
      </c>
      <c r="K33" s="222">
        <v>0.5</v>
      </c>
    </row>
    <row r="34" spans="1:11" ht="17.100000000000001" customHeight="1">
      <c r="A34" s="932"/>
      <c r="B34" s="137"/>
      <c r="C34" s="137"/>
      <c r="D34" s="137"/>
      <c r="E34" s="137"/>
      <c r="F34" s="507"/>
      <c r="G34" s="137">
        <v>2</v>
      </c>
      <c r="H34" s="137"/>
      <c r="I34" s="137"/>
      <c r="J34" s="508">
        <f>SUM(J32:J33)</f>
        <v>2</v>
      </c>
      <c r="K34" s="508">
        <f>SUM(K32:K33)</f>
        <v>1</v>
      </c>
    </row>
    <row r="35" spans="1:11" ht="17.100000000000001" customHeight="1">
      <c r="A35" s="223"/>
      <c r="B35" s="933" t="s">
        <v>1142</v>
      </c>
      <c r="C35" s="934"/>
      <c r="D35" s="935"/>
      <c r="E35" s="224"/>
      <c r="F35" s="225">
        <f>F13+F21+F30</f>
        <v>4</v>
      </c>
      <c r="G35" s="224">
        <f>G21+G24+G30+G34</f>
        <v>10</v>
      </c>
      <c r="H35" s="223"/>
      <c r="I35" s="753"/>
      <c r="J35" s="224">
        <f>J13+J21+J24+J30+J34</f>
        <v>92</v>
      </c>
      <c r="K35" s="224">
        <f>K13+K21+K24+K30+K34</f>
        <v>46</v>
      </c>
    </row>
    <row r="36" spans="1:11" ht="17.100000000000001" customHeight="1">
      <c r="A36" s="921" t="s">
        <v>1143</v>
      </c>
      <c r="B36" s="226"/>
      <c r="C36" s="227"/>
      <c r="D36" s="227"/>
      <c r="E36" s="226"/>
      <c r="F36" s="226"/>
      <c r="G36" s="226"/>
      <c r="H36" s="227"/>
      <c r="I36" s="226"/>
      <c r="J36" s="227"/>
      <c r="K36" s="227"/>
    </row>
    <row r="37" spans="1:11" ht="17.100000000000001" customHeight="1">
      <c r="A37" s="922"/>
      <c r="B37" s="120">
        <v>231</v>
      </c>
      <c r="C37" s="144" t="s">
        <v>2501</v>
      </c>
      <c r="D37" s="122"/>
      <c r="E37" s="123"/>
      <c r="F37" s="124"/>
      <c r="G37" s="124"/>
      <c r="H37" s="124"/>
      <c r="I37" s="125"/>
      <c r="J37" s="125"/>
      <c r="K37" s="126"/>
    </row>
    <row r="38" spans="1:11" ht="17.100000000000001" customHeight="1">
      <c r="A38" s="922"/>
      <c r="B38" s="206"/>
      <c r="C38" s="207" t="s">
        <v>494</v>
      </c>
      <c r="D38" s="208" t="s">
        <v>1144</v>
      </c>
      <c r="E38" s="206"/>
      <c r="F38" s="209" t="s">
        <v>338</v>
      </c>
      <c r="G38" s="209"/>
      <c r="H38" s="210"/>
      <c r="I38" s="221" t="s">
        <v>1136</v>
      </c>
      <c r="J38" s="221">
        <v>112</v>
      </c>
      <c r="K38" s="222">
        <v>56</v>
      </c>
    </row>
    <row r="39" spans="1:11" ht="17.100000000000001" customHeight="1">
      <c r="A39" s="922"/>
      <c r="B39" s="137"/>
      <c r="C39" s="137"/>
      <c r="D39" s="137"/>
      <c r="E39" s="137"/>
      <c r="F39" s="507">
        <v>1</v>
      </c>
      <c r="G39" s="137"/>
      <c r="H39" s="137"/>
      <c r="I39" s="137"/>
      <c r="J39" s="508">
        <f>SUM(J38)</f>
        <v>112</v>
      </c>
      <c r="K39" s="508">
        <f>SUM(K38)</f>
        <v>56</v>
      </c>
    </row>
    <row r="40" spans="1:11" ht="17.100000000000001" customHeight="1">
      <c r="A40" s="922"/>
      <c r="B40" s="120">
        <v>232</v>
      </c>
      <c r="C40" s="144" t="s">
        <v>2502</v>
      </c>
      <c r="D40" s="122"/>
      <c r="E40" s="123"/>
      <c r="F40" s="124"/>
      <c r="G40" s="124"/>
      <c r="H40" s="124"/>
      <c r="I40" s="125"/>
      <c r="J40" s="125"/>
      <c r="K40" s="126"/>
    </row>
    <row r="41" spans="1:11" ht="17.100000000000001" customHeight="1">
      <c r="A41" s="922"/>
      <c r="B41" s="204"/>
      <c r="C41" s="213" t="s">
        <v>1145</v>
      </c>
      <c r="D41" s="203" t="s">
        <v>1146</v>
      </c>
      <c r="E41" s="204"/>
      <c r="F41" s="209" t="s">
        <v>338</v>
      </c>
      <c r="G41" s="214"/>
      <c r="H41" s="205"/>
      <c r="I41" s="217" t="s">
        <v>1136</v>
      </c>
      <c r="J41" s="217">
        <v>120</v>
      </c>
      <c r="K41" s="218">
        <v>60</v>
      </c>
    </row>
    <row r="42" spans="1:11" ht="17.100000000000001" customHeight="1">
      <c r="A42" s="922"/>
      <c r="B42" s="206"/>
      <c r="C42" s="207" t="s">
        <v>373</v>
      </c>
      <c r="D42" s="208" t="s">
        <v>1147</v>
      </c>
      <c r="E42" s="206"/>
      <c r="F42" s="206"/>
      <c r="G42" s="209" t="s">
        <v>338</v>
      </c>
      <c r="H42" s="210"/>
      <c r="I42" s="221" t="s">
        <v>1127</v>
      </c>
      <c r="J42" s="221">
        <v>1</v>
      </c>
      <c r="K42" s="222">
        <v>0.5</v>
      </c>
    </row>
    <row r="43" spans="1:11" ht="17.100000000000001" customHeight="1">
      <c r="A43" s="922"/>
      <c r="B43" s="137"/>
      <c r="C43" s="137"/>
      <c r="D43" s="137"/>
      <c r="E43" s="137"/>
      <c r="F43" s="507">
        <v>1</v>
      </c>
      <c r="G43" s="137">
        <v>1</v>
      </c>
      <c r="H43" s="137"/>
      <c r="I43" s="137"/>
      <c r="J43" s="508">
        <f>SUM(J41:J42)</f>
        <v>121</v>
      </c>
      <c r="K43" s="508">
        <f>SUM(K41:K42)</f>
        <v>60.5</v>
      </c>
    </row>
    <row r="44" spans="1:11" ht="17.100000000000001" customHeight="1">
      <c r="A44" s="922"/>
      <c r="B44" s="120">
        <v>233</v>
      </c>
      <c r="C44" s="144" t="s">
        <v>2503</v>
      </c>
      <c r="D44" s="122"/>
      <c r="E44" s="123"/>
      <c r="F44" s="124"/>
      <c r="G44" s="124"/>
      <c r="H44" s="124"/>
      <c r="I44" s="125"/>
      <c r="J44" s="125"/>
      <c r="K44" s="126"/>
    </row>
    <row r="45" spans="1:11" ht="17.100000000000001" customHeight="1">
      <c r="A45" s="922"/>
      <c r="B45" s="206"/>
      <c r="C45" s="207" t="s">
        <v>1148</v>
      </c>
      <c r="D45" s="208" t="s">
        <v>1149</v>
      </c>
      <c r="E45" s="206"/>
      <c r="F45" s="209" t="s">
        <v>338</v>
      </c>
      <c r="G45" s="209"/>
      <c r="H45" s="210"/>
      <c r="I45" s="221" t="s">
        <v>1122</v>
      </c>
      <c r="J45" s="221">
        <v>32</v>
      </c>
      <c r="K45" s="222">
        <v>16</v>
      </c>
    </row>
    <row r="46" spans="1:11" ht="17.100000000000001" customHeight="1">
      <c r="A46" s="922"/>
      <c r="B46" s="137"/>
      <c r="C46" s="137"/>
      <c r="D46" s="137"/>
      <c r="E46" s="137"/>
      <c r="F46" s="507">
        <v>1</v>
      </c>
      <c r="G46" s="137"/>
      <c r="H46" s="137"/>
      <c r="I46" s="137"/>
      <c r="J46" s="508">
        <f>SUM(J45)</f>
        <v>32</v>
      </c>
      <c r="K46" s="508">
        <f>SUM(K45)</f>
        <v>16</v>
      </c>
    </row>
    <row r="47" spans="1:11" ht="17.100000000000001" customHeight="1">
      <c r="A47" s="922"/>
      <c r="B47" s="120">
        <v>234</v>
      </c>
      <c r="C47" s="144" t="s">
        <v>2504</v>
      </c>
      <c r="D47" s="122"/>
      <c r="E47" s="123"/>
      <c r="F47" s="124"/>
      <c r="G47" s="124"/>
      <c r="H47" s="124"/>
      <c r="I47" s="125"/>
      <c r="J47" s="125"/>
      <c r="K47" s="126"/>
    </row>
    <row r="48" spans="1:11" ht="17.100000000000001" customHeight="1">
      <c r="A48" s="922"/>
      <c r="B48" s="204"/>
      <c r="C48" s="213" t="s">
        <v>1150</v>
      </c>
      <c r="D48" s="203" t="s">
        <v>1151</v>
      </c>
      <c r="E48" s="204"/>
      <c r="F48" s="204"/>
      <c r="G48" s="214" t="s">
        <v>338</v>
      </c>
      <c r="H48" s="205"/>
      <c r="I48" s="217" t="s">
        <v>1127</v>
      </c>
      <c r="J48" s="217">
        <v>1</v>
      </c>
      <c r="K48" s="218">
        <v>0.5</v>
      </c>
    </row>
    <row r="49" spans="1:11" ht="17.100000000000001" customHeight="1">
      <c r="A49" s="922"/>
      <c r="B49" s="206"/>
      <c r="C49" s="207" t="s">
        <v>1152</v>
      </c>
      <c r="D49" s="208" t="s">
        <v>1151</v>
      </c>
      <c r="E49" s="206"/>
      <c r="F49" s="206"/>
      <c r="G49" s="209" t="s">
        <v>338</v>
      </c>
      <c r="H49" s="210"/>
      <c r="I49" s="221" t="s">
        <v>1127</v>
      </c>
      <c r="J49" s="221">
        <v>3</v>
      </c>
      <c r="K49" s="222">
        <v>1.5</v>
      </c>
    </row>
    <row r="50" spans="1:11" ht="17.100000000000001" customHeight="1">
      <c r="A50" s="922"/>
      <c r="B50" s="137"/>
      <c r="C50" s="137"/>
      <c r="D50" s="137"/>
      <c r="E50" s="137"/>
      <c r="F50" s="507"/>
      <c r="G50" s="137">
        <v>2</v>
      </c>
      <c r="H50" s="137"/>
      <c r="I50" s="137"/>
      <c r="J50" s="508">
        <f>SUM(J49)</f>
        <v>3</v>
      </c>
      <c r="K50" s="508">
        <f>SUM(K49)</f>
        <v>1.5</v>
      </c>
    </row>
    <row r="51" spans="1:11" ht="17.100000000000001" customHeight="1">
      <c r="A51" s="229"/>
      <c r="B51" s="120">
        <v>235</v>
      </c>
      <c r="C51" s="144" t="s">
        <v>2505</v>
      </c>
      <c r="D51" s="122"/>
      <c r="E51" s="123"/>
      <c r="F51" s="124"/>
      <c r="G51" s="124"/>
      <c r="H51" s="124"/>
      <c r="I51" s="125"/>
      <c r="J51" s="125"/>
      <c r="K51" s="126"/>
    </row>
    <row r="52" spans="1:11" ht="17.100000000000001" customHeight="1">
      <c r="A52" s="229"/>
      <c r="B52" s="204"/>
      <c r="C52" s="213" t="s">
        <v>1153</v>
      </c>
      <c r="D52" s="203" t="s">
        <v>1154</v>
      </c>
      <c r="E52" s="204"/>
      <c r="F52" s="204"/>
      <c r="G52" s="214" t="s">
        <v>338</v>
      </c>
      <c r="H52" s="205"/>
      <c r="I52" s="217" t="s">
        <v>1127</v>
      </c>
      <c r="J52" s="217">
        <v>1</v>
      </c>
      <c r="K52" s="218">
        <v>0.5</v>
      </c>
    </row>
    <row r="53" spans="1:11" ht="17.100000000000001" customHeight="1">
      <c r="A53" s="229"/>
      <c r="B53" s="206"/>
      <c r="C53" s="207" t="s">
        <v>1155</v>
      </c>
      <c r="D53" s="208" t="s">
        <v>1154</v>
      </c>
      <c r="E53" s="206"/>
      <c r="F53" s="206"/>
      <c r="G53" s="209" t="s">
        <v>338</v>
      </c>
      <c r="H53" s="210"/>
      <c r="I53" s="221" t="s">
        <v>1127</v>
      </c>
      <c r="J53" s="221">
        <v>1</v>
      </c>
      <c r="K53" s="222">
        <v>0.5</v>
      </c>
    </row>
    <row r="54" spans="1:11" ht="17.100000000000001" customHeight="1">
      <c r="A54" s="229"/>
      <c r="B54" s="204"/>
      <c r="C54" s="213" t="s">
        <v>1156</v>
      </c>
      <c r="D54" s="203" t="s">
        <v>1154</v>
      </c>
      <c r="E54" s="204"/>
      <c r="F54" s="204"/>
      <c r="G54" s="214" t="s">
        <v>338</v>
      </c>
      <c r="H54" s="205"/>
      <c r="I54" s="217" t="s">
        <v>1127</v>
      </c>
      <c r="J54" s="217">
        <v>1</v>
      </c>
      <c r="K54" s="218">
        <v>0.5</v>
      </c>
    </row>
    <row r="55" spans="1:11" ht="17.100000000000001" customHeight="1">
      <c r="A55" s="229"/>
      <c r="B55" s="206"/>
      <c r="C55" s="207" t="s">
        <v>1157</v>
      </c>
      <c r="D55" s="208" t="s">
        <v>1154</v>
      </c>
      <c r="E55" s="206"/>
      <c r="F55" s="206"/>
      <c r="G55" s="209" t="s">
        <v>338</v>
      </c>
      <c r="H55" s="210"/>
      <c r="I55" s="221" t="s">
        <v>1127</v>
      </c>
      <c r="J55" s="221">
        <v>1</v>
      </c>
      <c r="K55" s="222">
        <v>0.5</v>
      </c>
    </row>
    <row r="56" spans="1:11" ht="17.100000000000001" customHeight="1">
      <c r="A56" s="229"/>
      <c r="B56" s="204"/>
      <c r="C56" s="213" t="s">
        <v>1158</v>
      </c>
      <c r="D56" s="203" t="s">
        <v>1154</v>
      </c>
      <c r="E56" s="204"/>
      <c r="F56" s="204"/>
      <c r="G56" s="214" t="s">
        <v>338</v>
      </c>
      <c r="H56" s="205"/>
      <c r="I56" s="217" t="s">
        <v>1127</v>
      </c>
      <c r="J56" s="217">
        <v>1</v>
      </c>
      <c r="K56" s="218">
        <v>0.5</v>
      </c>
    </row>
    <row r="57" spans="1:11" ht="17.100000000000001" customHeight="1">
      <c r="A57" s="229"/>
      <c r="B57" s="206"/>
      <c r="C57" s="207" t="s">
        <v>1159</v>
      </c>
      <c r="D57" s="208" t="s">
        <v>1154</v>
      </c>
      <c r="E57" s="206"/>
      <c r="F57" s="206"/>
      <c r="G57" s="209" t="s">
        <v>338</v>
      </c>
      <c r="H57" s="210"/>
      <c r="I57" s="221" t="s">
        <v>1127</v>
      </c>
      <c r="J57" s="221">
        <v>1</v>
      </c>
      <c r="K57" s="222">
        <v>0.5</v>
      </c>
    </row>
    <row r="58" spans="1:11" ht="17.100000000000001" customHeight="1">
      <c r="A58" s="229"/>
      <c r="B58" s="204"/>
      <c r="C58" s="213" t="s">
        <v>1160</v>
      </c>
      <c r="D58" s="203" t="s">
        <v>1154</v>
      </c>
      <c r="E58" s="204"/>
      <c r="F58" s="204"/>
      <c r="G58" s="214" t="s">
        <v>338</v>
      </c>
      <c r="H58" s="205"/>
      <c r="I58" s="217" t="s">
        <v>1127</v>
      </c>
      <c r="J58" s="217">
        <v>2</v>
      </c>
      <c r="K58" s="218">
        <v>1</v>
      </c>
    </row>
    <row r="59" spans="1:11" ht="17.100000000000001" customHeight="1">
      <c r="A59" s="229"/>
      <c r="B59" s="206"/>
      <c r="C59" s="207" t="s">
        <v>1161</v>
      </c>
      <c r="D59" s="208" t="s">
        <v>1154</v>
      </c>
      <c r="E59" s="206"/>
      <c r="F59" s="206"/>
      <c r="G59" s="209" t="s">
        <v>338</v>
      </c>
      <c r="H59" s="210"/>
      <c r="I59" s="221" t="s">
        <v>1127</v>
      </c>
      <c r="J59" s="221">
        <v>2</v>
      </c>
      <c r="K59" s="222">
        <v>1</v>
      </c>
    </row>
    <row r="60" spans="1:11" ht="17.100000000000001" customHeight="1">
      <c r="A60" s="229"/>
      <c r="B60" s="204"/>
      <c r="C60" s="213" t="s">
        <v>1162</v>
      </c>
      <c r="D60" s="203" t="s">
        <v>1154</v>
      </c>
      <c r="E60" s="204"/>
      <c r="F60" s="204"/>
      <c r="G60" s="214" t="s">
        <v>338</v>
      </c>
      <c r="H60" s="205"/>
      <c r="I60" s="217" t="s">
        <v>1127</v>
      </c>
      <c r="J60" s="217">
        <v>2</v>
      </c>
      <c r="K60" s="218">
        <v>1</v>
      </c>
    </row>
    <row r="61" spans="1:11" ht="17.100000000000001" customHeight="1">
      <c r="A61" s="229"/>
      <c r="B61" s="206"/>
      <c r="C61" s="207" t="s">
        <v>1163</v>
      </c>
      <c r="D61" s="208" t="s">
        <v>1154</v>
      </c>
      <c r="E61" s="206"/>
      <c r="F61" s="206"/>
      <c r="G61" s="209" t="s">
        <v>338</v>
      </c>
      <c r="H61" s="210"/>
      <c r="I61" s="221" t="s">
        <v>1127</v>
      </c>
      <c r="J61" s="221">
        <v>2</v>
      </c>
      <c r="K61" s="222">
        <v>1</v>
      </c>
    </row>
    <row r="62" spans="1:11" ht="17.100000000000001" customHeight="1">
      <c r="A62" s="229"/>
      <c r="B62" s="204"/>
      <c r="C62" s="213" t="s">
        <v>1164</v>
      </c>
      <c r="D62" s="203" t="s">
        <v>1154</v>
      </c>
      <c r="E62" s="204"/>
      <c r="F62" s="204"/>
      <c r="G62" s="214" t="s">
        <v>338</v>
      </c>
      <c r="H62" s="205"/>
      <c r="I62" s="217" t="s">
        <v>1127</v>
      </c>
      <c r="J62" s="217">
        <v>3</v>
      </c>
      <c r="K62" s="218">
        <v>1.5</v>
      </c>
    </row>
    <row r="63" spans="1:11" ht="17.100000000000001" customHeight="1">
      <c r="A63" s="229"/>
      <c r="B63" s="206"/>
      <c r="C63" s="207" t="s">
        <v>1165</v>
      </c>
      <c r="D63" s="208" t="s">
        <v>1154</v>
      </c>
      <c r="E63" s="206"/>
      <c r="F63" s="206"/>
      <c r="G63" s="209" t="s">
        <v>338</v>
      </c>
      <c r="H63" s="210"/>
      <c r="I63" s="221" t="s">
        <v>1127</v>
      </c>
      <c r="J63" s="221">
        <v>2</v>
      </c>
      <c r="K63" s="222">
        <v>1</v>
      </c>
    </row>
    <row r="64" spans="1:11" ht="17.100000000000001" customHeight="1">
      <c r="A64" s="229"/>
      <c r="B64" s="204"/>
      <c r="C64" s="213" t="s">
        <v>1166</v>
      </c>
      <c r="D64" s="203" t="s">
        <v>1154</v>
      </c>
      <c r="E64" s="204"/>
      <c r="F64" s="204"/>
      <c r="G64" s="214" t="s">
        <v>338</v>
      </c>
      <c r="H64" s="205"/>
      <c r="I64" s="217" t="s">
        <v>1127</v>
      </c>
      <c r="J64" s="217">
        <v>2</v>
      </c>
      <c r="K64" s="218">
        <v>1</v>
      </c>
    </row>
    <row r="65" spans="1:11" ht="17.100000000000001" customHeight="1">
      <c r="A65" s="229"/>
      <c r="B65" s="206"/>
      <c r="C65" s="207" t="s">
        <v>1167</v>
      </c>
      <c r="D65" s="208" t="s">
        <v>1154</v>
      </c>
      <c r="E65" s="206"/>
      <c r="F65" s="206"/>
      <c r="G65" s="209" t="s">
        <v>338</v>
      </c>
      <c r="H65" s="210"/>
      <c r="I65" s="221" t="s">
        <v>1127</v>
      </c>
      <c r="J65" s="221">
        <v>3</v>
      </c>
      <c r="K65" s="222">
        <v>1.5</v>
      </c>
    </row>
    <row r="66" spans="1:11" ht="17.100000000000001" customHeight="1">
      <c r="A66" s="229"/>
      <c r="B66" s="206"/>
      <c r="C66" s="207" t="s">
        <v>1168</v>
      </c>
      <c r="D66" s="208" t="s">
        <v>1154</v>
      </c>
      <c r="E66" s="206"/>
      <c r="F66" s="206"/>
      <c r="G66" s="209" t="s">
        <v>338</v>
      </c>
      <c r="H66" s="210"/>
      <c r="I66" s="221" t="s">
        <v>1127</v>
      </c>
      <c r="J66" s="221">
        <v>1</v>
      </c>
      <c r="K66" s="222">
        <v>0.5</v>
      </c>
    </row>
    <row r="67" spans="1:11" ht="17.100000000000001" customHeight="1">
      <c r="A67" s="229"/>
      <c r="B67" s="204"/>
      <c r="C67" s="213" t="s">
        <v>1169</v>
      </c>
      <c r="D67" s="203" t="s">
        <v>1154</v>
      </c>
      <c r="E67" s="204"/>
      <c r="F67" s="204"/>
      <c r="G67" s="214" t="s">
        <v>338</v>
      </c>
      <c r="H67" s="205"/>
      <c r="I67" s="217" t="s">
        <v>1127</v>
      </c>
      <c r="J67" s="217">
        <v>1</v>
      </c>
      <c r="K67" s="218">
        <v>0.5</v>
      </c>
    </row>
    <row r="68" spans="1:11" ht="17.100000000000001" customHeight="1">
      <c r="A68" s="229"/>
      <c r="B68" s="206"/>
      <c r="C68" s="207" t="s">
        <v>1170</v>
      </c>
      <c r="D68" s="208" t="s">
        <v>1154</v>
      </c>
      <c r="E68" s="206"/>
      <c r="F68" s="206"/>
      <c r="G68" s="209" t="s">
        <v>338</v>
      </c>
      <c r="H68" s="210"/>
      <c r="I68" s="221" t="s">
        <v>1127</v>
      </c>
      <c r="J68" s="221">
        <v>1</v>
      </c>
      <c r="K68" s="222">
        <v>0.5</v>
      </c>
    </row>
    <row r="69" spans="1:11" ht="17.100000000000001" customHeight="1">
      <c r="A69" s="229"/>
      <c r="B69" s="204"/>
      <c r="C69" s="213" t="s">
        <v>1171</v>
      </c>
      <c r="D69" s="203" t="s">
        <v>1154</v>
      </c>
      <c r="E69" s="204"/>
      <c r="F69" s="204"/>
      <c r="G69" s="214" t="s">
        <v>338</v>
      </c>
      <c r="H69" s="205"/>
      <c r="I69" s="217" t="s">
        <v>1127</v>
      </c>
      <c r="J69" s="217">
        <v>1</v>
      </c>
      <c r="K69" s="218">
        <v>0.5</v>
      </c>
    </row>
    <row r="70" spans="1:11" ht="17.100000000000001" customHeight="1">
      <c r="A70" s="229"/>
      <c r="B70" s="206"/>
      <c r="C70" s="207" t="s">
        <v>1172</v>
      </c>
      <c r="D70" s="208" t="s">
        <v>1154</v>
      </c>
      <c r="E70" s="206"/>
      <c r="F70" s="206"/>
      <c r="G70" s="209" t="s">
        <v>338</v>
      </c>
      <c r="H70" s="210"/>
      <c r="I70" s="221" t="s">
        <v>1127</v>
      </c>
      <c r="J70" s="221">
        <v>1</v>
      </c>
      <c r="K70" s="222">
        <v>0.5</v>
      </c>
    </row>
    <row r="71" spans="1:11" ht="17.100000000000001" customHeight="1">
      <c r="A71" s="229"/>
      <c r="B71" s="204"/>
      <c r="C71" s="213" t="s">
        <v>1173</v>
      </c>
      <c r="D71" s="203" t="s">
        <v>1154</v>
      </c>
      <c r="E71" s="204"/>
      <c r="F71" s="204"/>
      <c r="G71" s="214" t="s">
        <v>338</v>
      </c>
      <c r="H71" s="205"/>
      <c r="I71" s="217" t="s">
        <v>1127</v>
      </c>
      <c r="J71" s="217">
        <v>1</v>
      </c>
      <c r="K71" s="218">
        <v>0.5</v>
      </c>
    </row>
    <row r="72" spans="1:11" ht="17.100000000000001" customHeight="1">
      <c r="A72" s="229"/>
      <c r="B72" s="206"/>
      <c r="C72" s="207" t="s">
        <v>789</v>
      </c>
      <c r="D72" s="208" t="s">
        <v>1154</v>
      </c>
      <c r="E72" s="206"/>
      <c r="F72" s="206"/>
      <c r="G72" s="209" t="s">
        <v>338</v>
      </c>
      <c r="H72" s="210"/>
      <c r="I72" s="221" t="s">
        <v>1127</v>
      </c>
      <c r="J72" s="221">
        <v>1</v>
      </c>
      <c r="K72" s="222">
        <v>0.5</v>
      </c>
    </row>
    <row r="73" spans="1:11" ht="17.100000000000001" customHeight="1">
      <c r="A73" s="229"/>
      <c r="B73" s="204"/>
      <c r="C73" s="213" t="s">
        <v>1174</v>
      </c>
      <c r="D73" s="203" t="s">
        <v>1154</v>
      </c>
      <c r="E73" s="204"/>
      <c r="F73" s="204"/>
      <c r="G73" s="214" t="s">
        <v>338</v>
      </c>
      <c r="H73" s="205"/>
      <c r="I73" s="217" t="s">
        <v>1127</v>
      </c>
      <c r="J73" s="217">
        <v>1</v>
      </c>
      <c r="K73" s="218">
        <v>0.5</v>
      </c>
    </row>
    <row r="74" spans="1:11" ht="17.100000000000001" customHeight="1">
      <c r="A74" s="229"/>
      <c r="B74" s="137"/>
      <c r="C74" s="137"/>
      <c r="D74" s="137"/>
      <c r="E74" s="137"/>
      <c r="F74" s="507"/>
      <c r="G74" s="137">
        <v>22</v>
      </c>
      <c r="H74" s="137"/>
      <c r="I74" s="137"/>
      <c r="J74" s="508">
        <f>SUM(J52:J73)</f>
        <v>32</v>
      </c>
      <c r="K74" s="508">
        <f>SUM(K52:K73)</f>
        <v>16</v>
      </c>
    </row>
    <row r="75" spans="1:11" ht="17.100000000000001" customHeight="1">
      <c r="A75" s="223"/>
      <c r="B75" s="924" t="s">
        <v>1142</v>
      </c>
      <c r="C75" s="924"/>
      <c r="D75" s="924"/>
      <c r="E75" s="224"/>
      <c r="F75" s="225">
        <f>F74+F50+F46+F43+F39</f>
        <v>3</v>
      </c>
      <c r="G75" s="224">
        <f>G74+G50+G46+++G43+G39</f>
        <v>25</v>
      </c>
      <c r="H75" s="223"/>
      <c r="I75" s="753"/>
      <c r="J75" s="224">
        <f>J74+J50+J46+J43+J39</f>
        <v>300</v>
      </c>
      <c r="K75" s="224">
        <f>K74+K50+K46+K43+K39</f>
        <v>150</v>
      </c>
    </row>
    <row r="76" spans="1:11" ht="17.100000000000001" customHeight="1">
      <c r="A76" s="928" t="s">
        <v>1175</v>
      </c>
      <c r="B76" s="120">
        <v>236</v>
      </c>
      <c r="C76" s="144" t="s">
        <v>2506</v>
      </c>
      <c r="D76" s="122"/>
      <c r="E76" s="123"/>
      <c r="F76" s="124"/>
      <c r="G76" s="124"/>
      <c r="H76" s="124"/>
      <c r="I76" s="125"/>
      <c r="J76" s="125"/>
      <c r="K76" s="126"/>
    </row>
    <row r="77" spans="1:11" ht="17.100000000000001" customHeight="1">
      <c r="A77" s="929"/>
      <c r="B77" s="204"/>
      <c r="C77" s="213" t="s">
        <v>610</v>
      </c>
      <c r="D77" s="203" t="s">
        <v>1176</v>
      </c>
      <c r="E77" s="231"/>
      <c r="F77" s="214" t="s">
        <v>338</v>
      </c>
      <c r="G77" s="231"/>
      <c r="H77" s="203"/>
      <c r="I77" s="232" t="s">
        <v>1122</v>
      </c>
      <c r="J77" s="233">
        <v>120</v>
      </c>
      <c r="K77" s="234">
        <v>60</v>
      </c>
    </row>
    <row r="78" spans="1:11" ht="17.100000000000001" customHeight="1">
      <c r="A78" s="929"/>
      <c r="B78" s="204"/>
      <c r="C78" s="213" t="s">
        <v>1177</v>
      </c>
      <c r="D78" s="203" t="s">
        <v>1176</v>
      </c>
      <c r="E78" s="231"/>
      <c r="F78" s="214" t="s">
        <v>338</v>
      </c>
      <c r="G78" s="231"/>
      <c r="H78" s="203"/>
      <c r="I78" s="232" t="s">
        <v>1122</v>
      </c>
      <c r="J78" s="233">
        <v>80</v>
      </c>
      <c r="K78" s="234">
        <v>40</v>
      </c>
    </row>
    <row r="79" spans="1:11" ht="17.100000000000001" customHeight="1">
      <c r="A79" s="929"/>
      <c r="B79" s="204"/>
      <c r="C79" s="203" t="s">
        <v>1178</v>
      </c>
      <c r="D79" s="203" t="s">
        <v>1179</v>
      </c>
      <c r="E79" s="204"/>
      <c r="F79" s="204"/>
      <c r="G79" s="214" t="s">
        <v>338</v>
      </c>
      <c r="H79" s="205"/>
      <c r="I79" s="231" t="s">
        <v>1127</v>
      </c>
      <c r="J79" s="235">
        <v>3</v>
      </c>
      <c r="K79" s="236">
        <v>1.5</v>
      </c>
    </row>
    <row r="80" spans="1:11" ht="17.100000000000001" customHeight="1">
      <c r="A80" s="929"/>
      <c r="B80" s="204"/>
      <c r="C80" s="203" t="s">
        <v>1180</v>
      </c>
      <c r="D80" s="203" t="s">
        <v>1179</v>
      </c>
      <c r="E80" s="204"/>
      <c r="F80" s="204"/>
      <c r="G80" s="214" t="s">
        <v>338</v>
      </c>
      <c r="H80" s="205"/>
      <c r="I80" s="231" t="s">
        <v>1127</v>
      </c>
      <c r="J80" s="235">
        <v>2</v>
      </c>
      <c r="K80" s="236">
        <v>1</v>
      </c>
    </row>
    <row r="81" spans="1:25" ht="17.100000000000001" customHeight="1">
      <c r="A81" s="929"/>
      <c r="B81" s="204"/>
      <c r="C81" s="205" t="s">
        <v>1152</v>
      </c>
      <c r="D81" s="203" t="s">
        <v>1179</v>
      </c>
      <c r="E81" s="204"/>
      <c r="F81" s="204"/>
      <c r="G81" s="214" t="s">
        <v>338</v>
      </c>
      <c r="H81" s="205"/>
      <c r="I81" s="235" t="s">
        <v>1127</v>
      </c>
      <c r="J81" s="204">
        <v>5</v>
      </c>
      <c r="K81" s="237">
        <v>2.5</v>
      </c>
    </row>
    <row r="82" spans="1:25" ht="17.100000000000001" customHeight="1">
      <c r="A82" s="929"/>
      <c r="B82" s="204"/>
      <c r="C82" s="205" t="s">
        <v>1181</v>
      </c>
      <c r="D82" s="203" t="s">
        <v>1179</v>
      </c>
      <c r="E82" s="204"/>
      <c r="F82" s="204"/>
      <c r="G82" s="214" t="s">
        <v>338</v>
      </c>
      <c r="H82" s="205"/>
      <c r="I82" s="235" t="s">
        <v>1127</v>
      </c>
      <c r="J82" s="204">
        <v>6</v>
      </c>
      <c r="K82" s="237">
        <v>3</v>
      </c>
      <c r="O82" s="864"/>
      <c r="P82" s="864"/>
      <c r="Q82" s="864"/>
      <c r="R82" s="864"/>
      <c r="S82" s="864"/>
      <c r="T82" s="864"/>
      <c r="U82" s="864"/>
      <c r="V82" s="864"/>
      <c r="W82" s="864"/>
      <c r="X82" s="864"/>
      <c r="Y82" s="864"/>
    </row>
    <row r="83" spans="1:25" ht="17.100000000000001" customHeight="1">
      <c r="A83" s="929"/>
      <c r="B83" s="204"/>
      <c r="C83" s="205" t="s">
        <v>1182</v>
      </c>
      <c r="D83" s="203" t="s">
        <v>1179</v>
      </c>
      <c r="E83" s="204"/>
      <c r="F83" s="204"/>
      <c r="G83" s="214" t="s">
        <v>338</v>
      </c>
      <c r="H83" s="205"/>
      <c r="I83" s="204" t="s">
        <v>1127</v>
      </c>
      <c r="J83" s="204">
        <v>3</v>
      </c>
      <c r="K83" s="219">
        <v>1.5</v>
      </c>
      <c r="O83" s="864"/>
      <c r="P83" s="864"/>
      <c r="Q83" s="864"/>
      <c r="R83" s="864"/>
      <c r="S83" s="750"/>
      <c r="T83" s="750"/>
      <c r="U83" s="750"/>
      <c r="V83" s="750"/>
      <c r="W83" s="864"/>
      <c r="X83" s="864"/>
      <c r="Y83" s="864"/>
    </row>
    <row r="84" spans="1:25" ht="17.100000000000001" customHeight="1">
      <c r="A84" s="929"/>
      <c r="B84" s="204"/>
      <c r="C84" s="205" t="s">
        <v>401</v>
      </c>
      <c r="D84" s="203" t="s">
        <v>1179</v>
      </c>
      <c r="E84" s="204"/>
      <c r="F84" s="204"/>
      <c r="G84" s="214" t="s">
        <v>338</v>
      </c>
      <c r="H84" s="205"/>
      <c r="I84" s="204" t="s">
        <v>1127</v>
      </c>
      <c r="J84" s="204">
        <v>4</v>
      </c>
      <c r="K84" s="219">
        <v>2</v>
      </c>
      <c r="O84" s="747"/>
      <c r="P84" s="747"/>
      <c r="Q84" s="747"/>
      <c r="R84" s="747"/>
      <c r="S84" s="747"/>
      <c r="T84" s="747"/>
      <c r="U84" s="747"/>
      <c r="V84" s="747"/>
      <c r="W84" s="747"/>
      <c r="X84" s="747"/>
      <c r="Y84" s="747"/>
    </row>
    <row r="85" spans="1:25" ht="17.100000000000001" customHeight="1">
      <c r="A85" s="929"/>
      <c r="B85" s="137"/>
      <c r="C85" s="137"/>
      <c r="D85" s="137"/>
      <c r="E85" s="137"/>
      <c r="F85" s="507">
        <v>2</v>
      </c>
      <c r="G85" s="137">
        <v>6</v>
      </c>
      <c r="H85" s="137"/>
      <c r="I85" s="137"/>
      <c r="J85" s="508">
        <f>SUM(J77:J84)</f>
        <v>223</v>
      </c>
      <c r="K85" s="508">
        <f>SUM(K77:K84)</f>
        <v>111.5</v>
      </c>
    </row>
    <row r="86" spans="1:25" ht="17.100000000000001" customHeight="1">
      <c r="A86" s="929"/>
      <c r="B86" s="120">
        <v>237</v>
      </c>
      <c r="C86" s="144" t="s">
        <v>2507</v>
      </c>
      <c r="D86" s="122"/>
      <c r="E86" s="123"/>
      <c r="F86" s="124"/>
      <c r="G86" s="124"/>
      <c r="H86" s="124"/>
      <c r="I86" s="125"/>
      <c r="J86" s="125"/>
      <c r="K86" s="126"/>
    </row>
    <row r="87" spans="1:25" ht="17.100000000000001" customHeight="1">
      <c r="A87" s="929"/>
      <c r="B87" s="204"/>
      <c r="C87" s="213" t="s">
        <v>610</v>
      </c>
      <c r="D87" s="203" t="s">
        <v>1183</v>
      </c>
      <c r="E87" s="231"/>
      <c r="F87" s="214" t="s">
        <v>338</v>
      </c>
      <c r="G87" s="231"/>
      <c r="H87" s="203"/>
      <c r="I87" s="232" t="s">
        <v>1127</v>
      </c>
      <c r="J87" s="233">
        <v>132</v>
      </c>
      <c r="K87" s="234">
        <v>33</v>
      </c>
      <c r="O87" s="331"/>
      <c r="P87" s="331"/>
      <c r="Q87" s="331"/>
      <c r="R87" s="331"/>
      <c r="S87" s="331"/>
      <c r="T87" s="331"/>
      <c r="U87" s="331"/>
      <c r="V87" s="331"/>
      <c r="W87" s="764" t="s">
        <v>273</v>
      </c>
      <c r="X87" s="764">
        <f>SUM(X84:X86)</f>
        <v>0</v>
      </c>
      <c r="Y87" s="764">
        <f>SUM(Y84:Y86)</f>
        <v>0</v>
      </c>
    </row>
    <row r="88" spans="1:25" ht="17.100000000000001" customHeight="1">
      <c r="A88" s="929"/>
      <c r="B88" s="204"/>
      <c r="C88" s="213" t="s">
        <v>1184</v>
      </c>
      <c r="D88" s="213" t="s">
        <v>1185</v>
      </c>
      <c r="E88" s="204"/>
      <c r="F88" s="204"/>
      <c r="G88" s="214" t="s">
        <v>338</v>
      </c>
      <c r="H88" s="205"/>
      <c r="I88" s="232" t="s">
        <v>1127</v>
      </c>
      <c r="J88" s="233">
        <v>1</v>
      </c>
      <c r="K88" s="234">
        <v>0.5</v>
      </c>
    </row>
    <row r="89" spans="1:25" ht="17.100000000000001" customHeight="1">
      <c r="A89" s="929"/>
      <c r="B89" s="204"/>
      <c r="C89" s="203" t="s">
        <v>1186</v>
      </c>
      <c r="D89" s="203" t="s">
        <v>1185</v>
      </c>
      <c r="E89" s="204"/>
      <c r="F89" s="204"/>
      <c r="G89" s="214" t="s">
        <v>338</v>
      </c>
      <c r="H89" s="205"/>
      <c r="I89" s="231" t="s">
        <v>1127</v>
      </c>
      <c r="J89" s="235">
        <v>4</v>
      </c>
      <c r="K89" s="236">
        <v>2</v>
      </c>
    </row>
    <row r="90" spans="1:25" ht="17.100000000000001" customHeight="1">
      <c r="A90" s="929"/>
      <c r="B90" s="204"/>
      <c r="C90" s="203" t="s">
        <v>1187</v>
      </c>
      <c r="D90" s="203" t="s">
        <v>1185</v>
      </c>
      <c r="E90" s="204"/>
      <c r="F90" s="204"/>
      <c r="G90" s="214" t="s">
        <v>338</v>
      </c>
      <c r="H90" s="205"/>
      <c r="I90" s="231" t="s">
        <v>1127</v>
      </c>
      <c r="J90" s="235">
        <v>4</v>
      </c>
      <c r="K90" s="236">
        <v>2</v>
      </c>
    </row>
    <row r="91" spans="1:25" ht="17.100000000000001" customHeight="1">
      <c r="A91" s="929"/>
      <c r="B91" s="137"/>
      <c r="C91" s="137"/>
      <c r="D91" s="137"/>
      <c r="E91" s="137"/>
      <c r="F91" s="507">
        <v>1</v>
      </c>
      <c r="G91" s="137">
        <v>3</v>
      </c>
      <c r="H91" s="137"/>
      <c r="I91" s="137"/>
      <c r="J91" s="508">
        <f>SUM(J87:J90)</f>
        <v>141</v>
      </c>
      <c r="K91" s="508">
        <f>SUM(K87:K90)</f>
        <v>37.5</v>
      </c>
    </row>
    <row r="92" spans="1:25" ht="17.100000000000001" customHeight="1">
      <c r="A92" s="929"/>
      <c r="B92" s="120">
        <v>238</v>
      </c>
      <c r="C92" s="144" t="s">
        <v>2508</v>
      </c>
      <c r="D92" s="122"/>
      <c r="E92" s="123"/>
      <c r="F92" s="124"/>
      <c r="G92" s="124"/>
      <c r="H92" s="124"/>
      <c r="I92" s="125"/>
      <c r="J92" s="125"/>
      <c r="K92" s="126"/>
    </row>
    <row r="93" spans="1:25" ht="15" customHeight="1">
      <c r="A93" s="929"/>
      <c r="B93" s="204"/>
      <c r="C93" s="975" t="s">
        <v>1188</v>
      </c>
      <c r="D93" s="203" t="s">
        <v>1189</v>
      </c>
      <c r="E93" s="231"/>
      <c r="F93" s="235"/>
      <c r="G93" s="214" t="s">
        <v>338</v>
      </c>
      <c r="H93" s="203"/>
      <c r="I93" s="231" t="s">
        <v>1127</v>
      </c>
      <c r="J93" s="235">
        <v>1</v>
      </c>
      <c r="K93" s="236">
        <v>0.5</v>
      </c>
    </row>
    <row r="94" spans="1:25" ht="15" customHeight="1">
      <c r="A94" s="929"/>
      <c r="B94" s="204"/>
      <c r="C94" s="975" t="s">
        <v>1190</v>
      </c>
      <c r="D94" s="213" t="s">
        <v>1189</v>
      </c>
      <c r="E94" s="231"/>
      <c r="F94" s="231"/>
      <c r="G94" s="214" t="s">
        <v>338</v>
      </c>
      <c r="H94" s="213"/>
      <c r="I94" s="231" t="s">
        <v>1127</v>
      </c>
      <c r="J94" s="231">
        <v>2</v>
      </c>
      <c r="K94" s="236">
        <v>1</v>
      </c>
    </row>
    <row r="95" spans="1:25" ht="15" customHeight="1">
      <c r="A95" s="929"/>
      <c r="B95" s="204"/>
      <c r="C95" s="562" t="s">
        <v>1191</v>
      </c>
      <c r="D95" s="203" t="s">
        <v>1189</v>
      </c>
      <c r="E95" s="235"/>
      <c r="F95" s="235"/>
      <c r="G95" s="214" t="s">
        <v>338</v>
      </c>
      <c r="H95" s="203"/>
      <c r="I95" s="235" t="s">
        <v>1127</v>
      </c>
      <c r="J95" s="235">
        <v>2</v>
      </c>
      <c r="K95" s="237">
        <v>1</v>
      </c>
    </row>
    <row r="96" spans="1:25" ht="15" customHeight="1">
      <c r="A96" s="929"/>
      <c r="B96" s="204"/>
      <c r="C96" s="562" t="s">
        <v>1192</v>
      </c>
      <c r="D96" s="203" t="s">
        <v>1189</v>
      </c>
      <c r="E96" s="235"/>
      <c r="F96" s="235"/>
      <c r="G96" s="214" t="s">
        <v>338</v>
      </c>
      <c r="H96" s="203"/>
      <c r="I96" s="235" t="s">
        <v>1127</v>
      </c>
      <c r="J96" s="235">
        <v>2</v>
      </c>
      <c r="K96" s="237">
        <v>1</v>
      </c>
    </row>
    <row r="97" spans="1:23" ht="15" customHeight="1">
      <c r="A97" s="929"/>
      <c r="B97" s="204"/>
      <c r="C97" s="975" t="s">
        <v>1193</v>
      </c>
      <c r="D97" s="203" t="s">
        <v>1189</v>
      </c>
      <c r="E97" s="231"/>
      <c r="F97" s="235"/>
      <c r="G97" s="214" t="s">
        <v>338</v>
      </c>
      <c r="H97" s="203"/>
      <c r="I97" s="231" t="s">
        <v>1127</v>
      </c>
      <c r="J97" s="235">
        <v>1</v>
      </c>
      <c r="K97" s="236">
        <v>0.5</v>
      </c>
    </row>
    <row r="98" spans="1:23" ht="15" customHeight="1">
      <c r="A98" s="929"/>
      <c r="B98" s="204"/>
      <c r="C98" s="975" t="s">
        <v>1194</v>
      </c>
      <c r="D98" s="213" t="s">
        <v>1189</v>
      </c>
      <c r="E98" s="231"/>
      <c r="F98" s="231"/>
      <c r="G98" s="214" t="s">
        <v>338</v>
      </c>
      <c r="H98" s="213"/>
      <c r="I98" s="231" t="s">
        <v>1127</v>
      </c>
      <c r="J98" s="231">
        <v>1</v>
      </c>
      <c r="K98" s="236">
        <v>0.5</v>
      </c>
    </row>
    <row r="99" spans="1:23" ht="15" customHeight="1">
      <c r="A99" s="929"/>
      <c r="B99" s="204"/>
      <c r="C99" s="562" t="s">
        <v>380</v>
      </c>
      <c r="D99" s="203" t="s">
        <v>1189</v>
      </c>
      <c r="E99" s="235"/>
      <c r="F99" s="235"/>
      <c r="G99" s="214" t="s">
        <v>338</v>
      </c>
      <c r="H99" s="203"/>
      <c r="I99" s="235" t="s">
        <v>1127</v>
      </c>
      <c r="J99" s="235">
        <v>7</v>
      </c>
      <c r="K99" s="237">
        <v>3.5</v>
      </c>
    </row>
    <row r="100" spans="1:23" ht="17.100000000000001" customHeight="1">
      <c r="A100" s="929"/>
      <c r="B100" s="137"/>
      <c r="C100" s="137"/>
      <c r="D100" s="137"/>
      <c r="E100" s="137"/>
      <c r="F100" s="507"/>
      <c r="G100" s="137">
        <v>7</v>
      </c>
      <c r="H100" s="137"/>
      <c r="I100" s="137"/>
      <c r="J100" s="508">
        <f>SUM(J93:J99)</f>
        <v>16</v>
      </c>
      <c r="K100" s="508">
        <f>SUM(K93:K99)</f>
        <v>8</v>
      </c>
    </row>
    <row r="101" spans="1:23" ht="17.100000000000001" customHeight="1">
      <c r="A101" s="929"/>
      <c r="B101" s="120">
        <v>239</v>
      </c>
      <c r="C101" s="144" t="s">
        <v>2510</v>
      </c>
      <c r="D101" s="122"/>
      <c r="E101" s="123"/>
      <c r="F101" s="124"/>
      <c r="G101" s="124"/>
      <c r="H101" s="124"/>
      <c r="I101" s="125"/>
      <c r="J101" s="125"/>
      <c r="K101" s="126"/>
    </row>
    <row r="102" spans="1:23" ht="17.100000000000001" customHeight="1">
      <c r="A102" s="929"/>
      <c r="B102" s="204"/>
      <c r="C102" s="203" t="s">
        <v>581</v>
      </c>
      <c r="D102" s="203" t="s">
        <v>1195</v>
      </c>
      <c r="E102" s="204"/>
      <c r="F102" s="214" t="s">
        <v>338</v>
      </c>
      <c r="G102" s="204"/>
      <c r="H102" s="205"/>
      <c r="I102" s="231" t="s">
        <v>1127</v>
      </c>
      <c r="J102" s="235">
        <v>24</v>
      </c>
      <c r="K102" s="236">
        <v>6</v>
      </c>
    </row>
    <row r="103" spans="1:23" ht="17.100000000000001" customHeight="1">
      <c r="A103" s="929"/>
      <c r="B103" s="204"/>
      <c r="C103" s="203" t="s">
        <v>1196</v>
      </c>
      <c r="D103" s="203" t="s">
        <v>1197</v>
      </c>
      <c r="E103" s="204"/>
      <c r="F103" s="214"/>
      <c r="G103" s="214" t="s">
        <v>338</v>
      </c>
      <c r="H103" s="205"/>
      <c r="I103" s="231" t="s">
        <v>1127</v>
      </c>
      <c r="J103" s="235">
        <v>3</v>
      </c>
      <c r="K103" s="236">
        <v>1.5</v>
      </c>
    </row>
    <row r="104" spans="1:23" ht="17.100000000000001" customHeight="1">
      <c r="A104" s="929"/>
      <c r="B104" s="204"/>
      <c r="C104" s="203" t="s">
        <v>1198</v>
      </c>
      <c r="D104" s="203" t="s">
        <v>1197</v>
      </c>
      <c r="E104" s="204"/>
      <c r="F104" s="214"/>
      <c r="G104" s="214" t="s">
        <v>338</v>
      </c>
      <c r="H104" s="205"/>
      <c r="I104" s="231" t="s">
        <v>1127</v>
      </c>
      <c r="J104" s="235">
        <v>5</v>
      </c>
      <c r="K104" s="236">
        <v>2.5</v>
      </c>
    </row>
    <row r="105" spans="1:23" ht="17.100000000000001" customHeight="1">
      <c r="A105" s="929"/>
      <c r="B105" s="204"/>
      <c r="C105" s="203" t="s">
        <v>802</v>
      </c>
      <c r="D105" s="203" t="s">
        <v>1197</v>
      </c>
      <c r="E105" s="204"/>
      <c r="F105" s="214"/>
      <c r="G105" s="214" t="s">
        <v>338</v>
      </c>
      <c r="H105" s="205"/>
      <c r="I105" s="231" t="s">
        <v>1127</v>
      </c>
      <c r="J105" s="235">
        <v>6</v>
      </c>
      <c r="K105" s="236">
        <v>3</v>
      </c>
    </row>
    <row r="106" spans="1:23" ht="17.100000000000001" customHeight="1">
      <c r="A106" s="929"/>
      <c r="B106" s="238"/>
      <c r="C106" s="239" t="s">
        <v>1199</v>
      </c>
      <c r="D106" s="239" t="s">
        <v>1197</v>
      </c>
      <c r="E106" s="238"/>
      <c r="F106" s="240"/>
      <c r="G106" s="240" t="s">
        <v>338</v>
      </c>
      <c r="H106" s="241"/>
      <c r="I106" s="242" t="s">
        <v>1127</v>
      </c>
      <c r="J106" s="243">
        <v>7</v>
      </c>
      <c r="K106" s="244">
        <v>3.5</v>
      </c>
    </row>
    <row r="107" spans="1:23" ht="17.100000000000001" customHeight="1">
      <c r="A107" s="929"/>
      <c r="B107" s="137"/>
      <c r="C107" s="137"/>
      <c r="D107" s="137"/>
      <c r="E107" s="137"/>
      <c r="F107" s="507">
        <v>1</v>
      </c>
      <c r="G107" s="137">
        <v>4</v>
      </c>
      <c r="H107" s="137"/>
      <c r="I107" s="137"/>
      <c r="J107" s="508">
        <f>SUM(J102:J106)</f>
        <v>45</v>
      </c>
      <c r="K107" s="508">
        <f>SUM(K102:K106)</f>
        <v>16.5</v>
      </c>
    </row>
    <row r="108" spans="1:23" ht="17.100000000000001" customHeight="1">
      <c r="A108" s="929"/>
      <c r="B108" s="120">
        <v>240</v>
      </c>
      <c r="C108" s="144" t="s">
        <v>2509</v>
      </c>
      <c r="D108" s="122"/>
      <c r="E108" s="123"/>
      <c r="F108" s="124"/>
      <c r="G108" s="124"/>
      <c r="H108" s="124"/>
      <c r="I108" s="125"/>
      <c r="J108" s="125"/>
      <c r="K108" s="126"/>
    </row>
    <row r="109" spans="1:23" ht="17.100000000000001" customHeight="1">
      <c r="A109" s="929"/>
      <c r="B109" s="559"/>
      <c r="C109" s="239" t="s">
        <v>2408</v>
      </c>
      <c r="D109" s="239" t="s">
        <v>2409</v>
      </c>
      <c r="E109" s="238"/>
      <c r="F109" s="240" t="s">
        <v>338</v>
      </c>
      <c r="G109" s="240"/>
      <c r="H109" s="241"/>
      <c r="I109" s="242" t="s">
        <v>349</v>
      </c>
      <c r="J109" s="244">
        <v>68</v>
      </c>
      <c r="K109" s="244">
        <v>17</v>
      </c>
      <c r="M109" s="747">
        <v>1</v>
      </c>
      <c r="N109" s="747" t="s">
        <v>175</v>
      </c>
      <c r="O109" s="747" t="s">
        <v>176</v>
      </c>
      <c r="P109" s="747" t="s">
        <v>177</v>
      </c>
      <c r="Q109" s="747" t="s">
        <v>2547</v>
      </c>
      <c r="R109" s="747" t="s">
        <v>260</v>
      </c>
      <c r="S109" s="747" t="s">
        <v>2547</v>
      </c>
      <c r="T109" s="747" t="s">
        <v>2547</v>
      </c>
      <c r="U109" s="747" t="s">
        <v>1127</v>
      </c>
      <c r="V109" s="747">
        <v>68</v>
      </c>
      <c r="W109" s="747">
        <v>17</v>
      </c>
    </row>
    <row r="110" spans="1:23" ht="17.100000000000001" customHeight="1">
      <c r="A110" s="930"/>
      <c r="B110" s="137"/>
      <c r="C110" s="137"/>
      <c r="D110" s="137"/>
      <c r="E110" s="137"/>
      <c r="F110" s="507">
        <v>1</v>
      </c>
      <c r="G110" s="137">
        <v>0</v>
      </c>
      <c r="H110" s="137"/>
      <c r="I110" s="137"/>
      <c r="J110" s="508">
        <f>SUM(J109)</f>
        <v>68</v>
      </c>
      <c r="K110" s="508">
        <f>SUM(K109)</f>
        <v>17</v>
      </c>
    </row>
    <row r="111" spans="1:23" ht="15" customHeight="1">
      <c r="A111" s="223"/>
      <c r="B111" s="936" t="s">
        <v>273</v>
      </c>
      <c r="C111" s="937"/>
      <c r="D111" s="938"/>
      <c r="E111" s="224"/>
      <c r="F111" s="225">
        <f>F110+F107+F100+F91+F85</f>
        <v>5</v>
      </c>
      <c r="G111" s="224">
        <f>G110+G107+G100+G85+G91</f>
        <v>20</v>
      </c>
      <c r="H111" s="223"/>
      <c r="I111" s="753"/>
      <c r="J111" s="224">
        <f>J110+J107+J100+J91+J85</f>
        <v>493</v>
      </c>
      <c r="K111" s="224">
        <f>K110+K107+K100+K91+K85</f>
        <v>190.5</v>
      </c>
    </row>
    <row r="112" spans="1:23" ht="15" customHeight="1">
      <c r="A112" s="921" t="s">
        <v>1200</v>
      </c>
      <c r="B112" s="120">
        <v>241</v>
      </c>
      <c r="C112" s="144" t="s">
        <v>2512</v>
      </c>
      <c r="D112" s="122"/>
      <c r="E112" s="123"/>
      <c r="F112" s="124"/>
      <c r="G112" s="124"/>
      <c r="H112" s="124"/>
      <c r="I112" s="125"/>
      <c r="J112" s="125"/>
      <c r="K112" s="126"/>
    </row>
    <row r="113" spans="1:11" ht="15.95" customHeight="1">
      <c r="A113" s="922"/>
      <c r="B113" s="204"/>
      <c r="C113" s="562" t="s">
        <v>1201</v>
      </c>
      <c r="D113" s="203" t="s">
        <v>1202</v>
      </c>
      <c r="E113" s="214" t="s">
        <v>338</v>
      </c>
      <c r="F113" s="214"/>
      <c r="G113" s="204"/>
      <c r="H113" s="205"/>
      <c r="I113" s="231" t="s">
        <v>1122</v>
      </c>
      <c r="J113" s="235">
        <v>50</v>
      </c>
      <c r="K113" s="236">
        <v>37.5</v>
      </c>
    </row>
    <row r="114" spans="1:11" ht="15.95" customHeight="1">
      <c r="A114" s="922"/>
      <c r="B114" s="204"/>
      <c r="C114" s="562" t="s">
        <v>465</v>
      </c>
      <c r="D114" s="203" t="s">
        <v>1203</v>
      </c>
      <c r="E114" s="204"/>
      <c r="F114" s="214" t="s">
        <v>338</v>
      </c>
      <c r="G114" s="214"/>
      <c r="H114" s="205"/>
      <c r="I114" s="231" t="s">
        <v>1122</v>
      </c>
      <c r="J114" s="235">
        <v>30</v>
      </c>
      <c r="K114" s="236">
        <v>15</v>
      </c>
    </row>
    <row r="115" spans="1:11" ht="15.95" customHeight="1">
      <c r="A115" s="922"/>
      <c r="B115" s="204"/>
      <c r="C115" s="562" t="s">
        <v>1204</v>
      </c>
      <c r="D115" s="203" t="s">
        <v>1203</v>
      </c>
      <c r="E115" s="204"/>
      <c r="F115" s="214" t="s">
        <v>338</v>
      </c>
      <c r="G115" s="214"/>
      <c r="H115" s="205"/>
      <c r="I115" s="231" t="s">
        <v>1122</v>
      </c>
      <c r="J115" s="235">
        <v>20</v>
      </c>
      <c r="K115" s="236">
        <v>10</v>
      </c>
    </row>
    <row r="116" spans="1:11" ht="15.95" customHeight="1">
      <c r="A116" s="922"/>
      <c r="B116" s="204"/>
      <c r="C116" s="562" t="s">
        <v>1205</v>
      </c>
      <c r="D116" s="203" t="s">
        <v>1206</v>
      </c>
      <c r="E116" s="204"/>
      <c r="F116" s="204"/>
      <c r="G116" s="214" t="s">
        <v>338</v>
      </c>
      <c r="H116" s="205"/>
      <c r="I116" s="235" t="s">
        <v>1127</v>
      </c>
      <c r="J116" s="235">
        <v>8</v>
      </c>
      <c r="K116" s="237">
        <v>4</v>
      </c>
    </row>
    <row r="117" spans="1:11" ht="17.100000000000001" customHeight="1">
      <c r="A117" s="922"/>
      <c r="B117" s="137"/>
      <c r="C117" s="137"/>
      <c r="D117" s="137"/>
      <c r="E117" s="507">
        <v>1</v>
      </c>
      <c r="F117" s="507">
        <v>2</v>
      </c>
      <c r="G117" s="507">
        <v>1</v>
      </c>
      <c r="H117" s="137"/>
      <c r="I117" s="137"/>
      <c r="J117" s="508">
        <f>SUM(J113:J116)</f>
        <v>108</v>
      </c>
      <c r="K117" s="508">
        <f>SUM(K113:K116)</f>
        <v>66.5</v>
      </c>
    </row>
    <row r="118" spans="1:11" ht="17.100000000000001" customHeight="1">
      <c r="A118" s="922"/>
      <c r="B118" s="120">
        <v>242</v>
      </c>
      <c r="C118" s="144" t="s">
        <v>2511</v>
      </c>
      <c r="D118" s="122"/>
      <c r="E118" s="123"/>
      <c r="F118" s="124"/>
      <c r="G118" s="124"/>
      <c r="H118" s="124"/>
      <c r="I118" s="125"/>
      <c r="J118" s="125"/>
      <c r="K118" s="126"/>
    </row>
    <row r="119" spans="1:11" ht="15.95" customHeight="1">
      <c r="A119" s="922"/>
      <c r="B119" s="204"/>
      <c r="C119" s="562" t="s">
        <v>1207</v>
      </c>
      <c r="D119" s="203" t="s">
        <v>1208</v>
      </c>
      <c r="E119" s="204"/>
      <c r="F119" s="204"/>
      <c r="G119" s="214" t="s">
        <v>338</v>
      </c>
      <c r="H119" s="205"/>
      <c r="I119" s="235" t="s">
        <v>1127</v>
      </c>
      <c r="J119" s="235">
        <v>3</v>
      </c>
      <c r="K119" s="237">
        <v>1.5</v>
      </c>
    </row>
    <row r="120" spans="1:11" ht="15.95" customHeight="1">
      <c r="A120" s="922"/>
      <c r="B120" s="204"/>
      <c r="C120" s="562" t="s">
        <v>1209</v>
      </c>
      <c r="D120" s="203" t="s">
        <v>1208</v>
      </c>
      <c r="E120" s="204"/>
      <c r="F120" s="204"/>
      <c r="G120" s="214" t="s">
        <v>338</v>
      </c>
      <c r="H120" s="205"/>
      <c r="I120" s="235" t="s">
        <v>1127</v>
      </c>
      <c r="J120" s="235">
        <v>8</v>
      </c>
      <c r="K120" s="237">
        <v>4</v>
      </c>
    </row>
    <row r="121" spans="1:11" ht="15.95" customHeight="1">
      <c r="A121" s="922"/>
      <c r="B121" s="204"/>
      <c r="C121" s="562" t="s">
        <v>412</v>
      </c>
      <c r="D121" s="203" t="s">
        <v>1208</v>
      </c>
      <c r="E121" s="204"/>
      <c r="F121" s="204"/>
      <c r="G121" s="214" t="s">
        <v>338</v>
      </c>
      <c r="H121" s="205"/>
      <c r="I121" s="235" t="s">
        <v>1127</v>
      </c>
      <c r="J121" s="235">
        <v>8</v>
      </c>
      <c r="K121" s="237">
        <v>4</v>
      </c>
    </row>
    <row r="122" spans="1:11" ht="13.5" customHeight="1">
      <c r="A122" s="922"/>
      <c r="B122" s="137"/>
      <c r="C122" s="137"/>
      <c r="D122" s="137"/>
      <c r="E122" s="137"/>
      <c r="F122" s="507"/>
      <c r="G122" s="507">
        <v>3</v>
      </c>
      <c r="H122" s="137"/>
      <c r="I122" s="137"/>
      <c r="J122" s="508">
        <f>SUM(J119:J121)</f>
        <v>19</v>
      </c>
      <c r="K122" s="508">
        <f>SUM(K119:K121)</f>
        <v>9.5</v>
      </c>
    </row>
    <row r="123" spans="1:11" ht="17.100000000000001" customHeight="1">
      <c r="A123" s="922"/>
      <c r="B123" s="120">
        <v>243</v>
      </c>
      <c r="C123" s="144" t="s">
        <v>2513</v>
      </c>
      <c r="D123" s="122"/>
      <c r="E123" s="123"/>
      <c r="F123" s="124"/>
      <c r="G123" s="124"/>
      <c r="H123" s="124"/>
      <c r="I123" s="125"/>
      <c r="J123" s="125"/>
      <c r="K123" s="126"/>
    </row>
    <row r="124" spans="1:11" ht="17.100000000000001" customHeight="1">
      <c r="A124" s="922"/>
      <c r="B124" s="204"/>
      <c r="C124" s="562" t="s">
        <v>1210</v>
      </c>
      <c r="D124" s="203" t="s">
        <v>1211</v>
      </c>
      <c r="E124" s="204"/>
      <c r="F124" s="214" t="s">
        <v>338</v>
      </c>
      <c r="G124" s="204"/>
      <c r="H124" s="205"/>
      <c r="I124" s="235" t="s">
        <v>1122</v>
      </c>
      <c r="J124" s="235">
        <v>64</v>
      </c>
      <c r="K124" s="237">
        <v>32</v>
      </c>
    </row>
    <row r="125" spans="1:11" ht="12.75" customHeight="1">
      <c r="A125" s="922"/>
      <c r="B125" s="137"/>
      <c r="C125" s="137"/>
      <c r="D125" s="137"/>
      <c r="E125" s="137"/>
      <c r="F125" s="507">
        <v>1</v>
      </c>
      <c r="G125" s="137"/>
      <c r="H125" s="137"/>
      <c r="I125" s="137"/>
      <c r="J125" s="508">
        <f>SUM(J124)</f>
        <v>64</v>
      </c>
      <c r="K125" s="508">
        <f>SUM(K124)</f>
        <v>32</v>
      </c>
    </row>
    <row r="126" spans="1:11" ht="17.100000000000001" customHeight="1">
      <c r="A126" s="922"/>
      <c r="B126" s="120">
        <v>244</v>
      </c>
      <c r="C126" s="144" t="s">
        <v>2514</v>
      </c>
      <c r="D126" s="122"/>
      <c r="E126" s="123"/>
      <c r="F126" s="124"/>
      <c r="G126" s="124"/>
      <c r="H126" s="124"/>
      <c r="I126" s="125"/>
      <c r="J126" s="125"/>
      <c r="K126" s="126"/>
    </row>
    <row r="127" spans="1:11" ht="17.100000000000001" customHeight="1">
      <c r="A127" s="922"/>
      <c r="B127" s="204"/>
      <c r="C127" s="562" t="s">
        <v>1212</v>
      </c>
      <c r="D127" s="203" t="s">
        <v>1213</v>
      </c>
      <c r="E127" s="204"/>
      <c r="F127" s="214" t="s">
        <v>338</v>
      </c>
      <c r="G127" s="204"/>
      <c r="H127" s="205"/>
      <c r="I127" s="235" t="s">
        <v>1214</v>
      </c>
      <c r="J127" s="235">
        <v>480</v>
      </c>
      <c r="K127" s="237">
        <v>240</v>
      </c>
    </row>
    <row r="128" spans="1:11" ht="17.100000000000001" customHeight="1">
      <c r="A128" s="922"/>
      <c r="B128" s="204"/>
      <c r="C128" s="562" t="s">
        <v>1215</v>
      </c>
      <c r="D128" s="203" t="s">
        <v>1216</v>
      </c>
      <c r="E128" s="204"/>
      <c r="F128" s="204"/>
      <c r="G128" s="214" t="s">
        <v>338</v>
      </c>
      <c r="H128" s="205"/>
      <c r="I128" s="235" t="s">
        <v>1127</v>
      </c>
      <c r="J128" s="235">
        <v>3</v>
      </c>
      <c r="K128" s="237">
        <v>1.5</v>
      </c>
    </row>
    <row r="129" spans="1:11" ht="17.100000000000001" customHeight="1">
      <c r="A129" s="922"/>
      <c r="B129" s="204"/>
      <c r="C129" s="562" t="s">
        <v>412</v>
      </c>
      <c r="D129" s="203" t="s">
        <v>1216</v>
      </c>
      <c r="E129" s="204"/>
      <c r="F129" s="204"/>
      <c r="G129" s="214" t="s">
        <v>338</v>
      </c>
      <c r="H129" s="205"/>
      <c r="I129" s="235" t="s">
        <v>1127</v>
      </c>
      <c r="J129" s="235">
        <v>1</v>
      </c>
      <c r="K129" s="237">
        <v>0.5</v>
      </c>
    </row>
    <row r="130" spans="1:11" ht="17.100000000000001" customHeight="1">
      <c r="A130" s="922"/>
      <c r="B130" s="204"/>
      <c r="C130" s="562" t="s">
        <v>1217</v>
      </c>
      <c r="D130" s="203" t="s">
        <v>1216</v>
      </c>
      <c r="E130" s="204"/>
      <c r="F130" s="204"/>
      <c r="G130" s="214" t="s">
        <v>338</v>
      </c>
      <c r="H130" s="205"/>
      <c r="I130" s="235" t="s">
        <v>1127</v>
      </c>
      <c r="J130" s="235">
        <v>1</v>
      </c>
      <c r="K130" s="237">
        <v>0.5</v>
      </c>
    </row>
    <row r="131" spans="1:11" ht="17.100000000000001" customHeight="1">
      <c r="A131" s="922"/>
      <c r="B131" s="204"/>
      <c r="C131" s="562" t="s">
        <v>1218</v>
      </c>
      <c r="D131" s="203" t="s">
        <v>1216</v>
      </c>
      <c r="E131" s="204"/>
      <c r="F131" s="204"/>
      <c r="G131" s="214" t="s">
        <v>338</v>
      </c>
      <c r="H131" s="205"/>
      <c r="I131" s="235" t="s">
        <v>1127</v>
      </c>
      <c r="J131" s="235">
        <v>1</v>
      </c>
      <c r="K131" s="237">
        <v>0.5</v>
      </c>
    </row>
    <row r="132" spans="1:11" ht="17.100000000000001" customHeight="1">
      <c r="A132" s="922"/>
      <c r="B132" s="204"/>
      <c r="C132" s="562" t="s">
        <v>1219</v>
      </c>
      <c r="D132" s="203" t="s">
        <v>1216</v>
      </c>
      <c r="E132" s="204"/>
      <c r="F132" s="204"/>
      <c r="G132" s="214" t="s">
        <v>338</v>
      </c>
      <c r="H132" s="205"/>
      <c r="I132" s="235" t="s">
        <v>1127</v>
      </c>
      <c r="J132" s="235">
        <v>1</v>
      </c>
      <c r="K132" s="237">
        <v>0.5</v>
      </c>
    </row>
    <row r="133" spans="1:11" ht="17.100000000000001" customHeight="1">
      <c r="A133" s="922"/>
      <c r="B133" s="204"/>
      <c r="C133" s="562" t="s">
        <v>1220</v>
      </c>
      <c r="D133" s="203" t="s">
        <v>1216</v>
      </c>
      <c r="E133" s="204"/>
      <c r="F133" s="204"/>
      <c r="G133" s="214" t="s">
        <v>338</v>
      </c>
      <c r="H133" s="205"/>
      <c r="I133" s="235" t="s">
        <v>1127</v>
      </c>
      <c r="J133" s="235">
        <v>1</v>
      </c>
      <c r="K133" s="237">
        <v>0.5</v>
      </c>
    </row>
    <row r="134" spans="1:11" ht="17.100000000000001" customHeight="1">
      <c r="A134" s="922"/>
      <c r="B134" s="204"/>
      <c r="C134" s="562" t="s">
        <v>1221</v>
      </c>
      <c r="D134" s="203" t="s">
        <v>1216</v>
      </c>
      <c r="E134" s="204"/>
      <c r="F134" s="204"/>
      <c r="G134" s="214" t="s">
        <v>338</v>
      </c>
      <c r="H134" s="205"/>
      <c r="I134" s="235" t="s">
        <v>1127</v>
      </c>
      <c r="J134" s="235">
        <v>1</v>
      </c>
      <c r="K134" s="237">
        <v>0.5</v>
      </c>
    </row>
    <row r="135" spans="1:11" ht="17.100000000000001" customHeight="1">
      <c r="A135" s="922"/>
      <c r="B135" s="137"/>
      <c r="C135" s="137"/>
      <c r="D135" s="137"/>
      <c r="E135" s="137"/>
      <c r="F135" s="507">
        <v>1</v>
      </c>
      <c r="G135" s="137">
        <v>7</v>
      </c>
      <c r="H135" s="137"/>
      <c r="I135" s="137"/>
      <c r="J135" s="508">
        <f>SUM(J127:J134)</f>
        <v>489</v>
      </c>
      <c r="K135" s="508">
        <f>SUM(K127:K134)</f>
        <v>244.5</v>
      </c>
    </row>
    <row r="136" spans="1:11" ht="17.100000000000001" customHeight="1">
      <c r="A136" s="922"/>
      <c r="B136" s="120">
        <v>245</v>
      </c>
      <c r="C136" s="144" t="s">
        <v>2515</v>
      </c>
      <c r="D136" s="122"/>
      <c r="E136" s="123"/>
      <c r="F136" s="124"/>
      <c r="G136" s="124"/>
      <c r="H136" s="124"/>
      <c r="I136" s="125"/>
      <c r="J136" s="125"/>
      <c r="K136" s="126"/>
    </row>
    <row r="137" spans="1:11" ht="17.100000000000001" customHeight="1">
      <c r="A137" s="922"/>
      <c r="B137" s="204"/>
      <c r="C137" s="562" t="s">
        <v>1222</v>
      </c>
      <c r="D137" s="203" t="s">
        <v>1223</v>
      </c>
      <c r="E137" s="235"/>
      <c r="F137" s="214" t="s">
        <v>338</v>
      </c>
      <c r="G137" s="235"/>
      <c r="H137" s="203"/>
      <c r="I137" s="235" t="s">
        <v>1122</v>
      </c>
      <c r="J137" s="235">
        <v>104</v>
      </c>
      <c r="K137" s="237">
        <v>52</v>
      </c>
    </row>
    <row r="138" spans="1:11" ht="17.100000000000001" customHeight="1">
      <c r="A138" s="922"/>
      <c r="B138" s="204"/>
      <c r="C138" s="562" t="s">
        <v>1224</v>
      </c>
      <c r="D138" s="203" t="s">
        <v>1225</v>
      </c>
      <c r="E138" s="204"/>
      <c r="F138" s="204"/>
      <c r="G138" s="214" t="s">
        <v>338</v>
      </c>
      <c r="H138" s="205"/>
      <c r="I138" s="235" t="s">
        <v>1127</v>
      </c>
      <c r="J138" s="235">
        <v>2</v>
      </c>
      <c r="K138" s="237">
        <v>1</v>
      </c>
    </row>
    <row r="139" spans="1:11" ht="17.100000000000001" customHeight="1">
      <c r="A139" s="922"/>
      <c r="B139" s="204"/>
      <c r="C139" s="562" t="s">
        <v>1226</v>
      </c>
      <c r="D139" s="203" t="s">
        <v>1225</v>
      </c>
      <c r="E139" s="204"/>
      <c r="F139" s="204"/>
      <c r="G139" s="214" t="s">
        <v>338</v>
      </c>
      <c r="H139" s="205"/>
      <c r="I139" s="235" t="s">
        <v>1127</v>
      </c>
      <c r="J139" s="235">
        <v>1</v>
      </c>
      <c r="K139" s="237">
        <v>0.5</v>
      </c>
    </row>
    <row r="140" spans="1:11" ht="17.100000000000001" customHeight="1">
      <c r="A140" s="922"/>
      <c r="B140" s="238"/>
      <c r="C140" s="976" t="s">
        <v>1227</v>
      </c>
      <c r="D140" s="239" t="s">
        <v>1225</v>
      </c>
      <c r="E140" s="238"/>
      <c r="F140" s="238"/>
      <c r="G140" s="240" t="s">
        <v>338</v>
      </c>
      <c r="H140" s="241"/>
      <c r="I140" s="243" t="s">
        <v>1127</v>
      </c>
      <c r="J140" s="243">
        <v>2</v>
      </c>
      <c r="K140" s="245">
        <v>1</v>
      </c>
    </row>
    <row r="141" spans="1:11" ht="17.100000000000001" customHeight="1">
      <c r="A141" s="228"/>
      <c r="B141" s="137"/>
      <c r="C141" s="137"/>
      <c r="D141" s="137"/>
      <c r="E141" s="137"/>
      <c r="F141" s="507">
        <v>1</v>
      </c>
      <c r="G141" s="137">
        <v>3</v>
      </c>
      <c r="H141" s="137"/>
      <c r="I141" s="137"/>
      <c r="J141" s="508">
        <f>SUM(J137:J140)</f>
        <v>109</v>
      </c>
      <c r="K141" s="508">
        <f>SUM(K137:K140)</f>
        <v>54.5</v>
      </c>
    </row>
    <row r="142" spans="1:11" ht="17.100000000000001" customHeight="1">
      <c r="A142" s="223"/>
      <c r="B142" s="924" t="s">
        <v>273</v>
      </c>
      <c r="C142" s="924"/>
      <c r="D142" s="924"/>
      <c r="E142" s="224">
        <f>SUM(E117)</f>
        <v>1</v>
      </c>
      <c r="F142" s="225">
        <f>F117+F125+F135+F141</f>
        <v>5</v>
      </c>
      <c r="G142" s="224">
        <f>G117+G122+G135+G141</f>
        <v>14</v>
      </c>
      <c r="H142" s="223"/>
      <c r="I142" s="753"/>
      <c r="J142" s="224">
        <f>J117+J122+J125+J135+J141</f>
        <v>789</v>
      </c>
      <c r="K142" s="224">
        <f>K117+K122+K125+K135+K141</f>
        <v>407</v>
      </c>
    </row>
    <row r="143" spans="1:11" ht="17.100000000000001" customHeight="1">
      <c r="A143" s="921" t="s">
        <v>1228</v>
      </c>
      <c r="B143" s="120">
        <v>246</v>
      </c>
      <c r="C143" s="144" t="s">
        <v>2516</v>
      </c>
      <c r="D143" s="122"/>
      <c r="E143" s="123"/>
      <c r="F143" s="124"/>
      <c r="G143" s="124"/>
      <c r="H143" s="124"/>
      <c r="I143" s="125"/>
      <c r="J143" s="125"/>
      <c r="K143" s="126"/>
    </row>
    <row r="144" spans="1:11" ht="17.100000000000001" customHeight="1">
      <c r="A144" s="922"/>
      <c r="B144" s="204"/>
      <c r="C144" s="203" t="s">
        <v>1229</v>
      </c>
      <c r="D144" s="203" t="s">
        <v>1230</v>
      </c>
      <c r="E144" s="214" t="s">
        <v>338</v>
      </c>
      <c r="F144" s="204"/>
      <c r="G144" s="204"/>
      <c r="H144" s="205"/>
      <c r="I144" s="235" t="s">
        <v>1231</v>
      </c>
      <c r="J144" s="235">
        <v>1077</v>
      </c>
      <c r="K144" s="237">
        <v>807.75</v>
      </c>
    </row>
    <row r="145" spans="1:11" ht="17.100000000000001" customHeight="1">
      <c r="A145" s="922"/>
      <c r="B145" s="137"/>
      <c r="C145" s="137"/>
      <c r="D145" s="137"/>
      <c r="E145" s="137">
        <v>1</v>
      </c>
      <c r="F145" s="507"/>
      <c r="G145" s="137"/>
      <c r="H145" s="137"/>
      <c r="I145" s="137"/>
      <c r="J145" s="508">
        <f>SUM(J144)</f>
        <v>1077</v>
      </c>
      <c r="K145" s="508">
        <f>SUM(K144)</f>
        <v>807.75</v>
      </c>
    </row>
    <row r="146" spans="1:11" ht="17.100000000000001" customHeight="1">
      <c r="A146" s="922"/>
      <c r="B146" s="120">
        <v>247</v>
      </c>
      <c r="C146" s="144" t="s">
        <v>2517</v>
      </c>
      <c r="D146" s="122"/>
      <c r="E146" s="123"/>
      <c r="F146" s="124"/>
      <c r="G146" s="124"/>
      <c r="H146" s="124"/>
      <c r="I146" s="125"/>
      <c r="J146" s="125"/>
      <c r="K146" s="126"/>
    </row>
    <row r="147" spans="1:11" ht="17.100000000000001" customHeight="1">
      <c r="A147" s="922"/>
      <c r="B147" s="204"/>
      <c r="C147" s="562" t="s">
        <v>609</v>
      </c>
      <c r="D147" s="203" t="s">
        <v>1232</v>
      </c>
      <c r="E147" s="204"/>
      <c r="F147" s="214" t="s">
        <v>338</v>
      </c>
      <c r="G147" s="204"/>
      <c r="H147" s="205"/>
      <c r="I147" s="235" t="s">
        <v>1127</v>
      </c>
      <c r="J147" s="235">
        <v>32</v>
      </c>
      <c r="K147" s="237">
        <v>8</v>
      </c>
    </row>
    <row r="148" spans="1:11" ht="17.100000000000001" customHeight="1">
      <c r="A148" s="922"/>
      <c r="B148" s="204"/>
      <c r="C148" s="562" t="s">
        <v>1233</v>
      </c>
      <c r="D148" s="203" t="s">
        <v>1234</v>
      </c>
      <c r="E148" s="204"/>
      <c r="F148" s="204"/>
      <c r="G148" s="214" t="s">
        <v>338</v>
      </c>
      <c r="H148" s="205"/>
      <c r="I148" s="235" t="s">
        <v>1127</v>
      </c>
      <c r="J148" s="235">
        <v>5</v>
      </c>
      <c r="K148" s="237">
        <v>2.5</v>
      </c>
    </row>
    <row r="149" spans="1:11" ht="17.100000000000001" customHeight="1">
      <c r="A149" s="922"/>
      <c r="B149" s="137"/>
      <c r="C149" s="137"/>
      <c r="D149" s="137"/>
      <c r="E149" s="137"/>
      <c r="F149" s="507">
        <v>1</v>
      </c>
      <c r="G149" s="137">
        <v>1</v>
      </c>
      <c r="H149" s="137"/>
      <c r="I149" s="137"/>
      <c r="J149" s="508">
        <f>SUM(J147:J148)</f>
        <v>37</v>
      </c>
      <c r="K149" s="508">
        <f>SUM(K147:K148)</f>
        <v>10.5</v>
      </c>
    </row>
    <row r="150" spans="1:11" ht="17.100000000000001" customHeight="1">
      <c r="A150" s="922"/>
      <c r="B150" s="120">
        <v>248</v>
      </c>
      <c r="C150" s="144" t="s">
        <v>2518</v>
      </c>
      <c r="D150" s="122"/>
      <c r="E150" s="123"/>
      <c r="F150" s="124"/>
      <c r="G150" s="124"/>
      <c r="H150" s="124"/>
      <c r="I150" s="125"/>
      <c r="J150" s="125"/>
      <c r="K150" s="126"/>
    </row>
    <row r="151" spans="1:11" ht="17.100000000000001" customHeight="1">
      <c r="A151" s="922"/>
      <c r="B151" s="204"/>
      <c r="C151" s="562" t="s">
        <v>1235</v>
      </c>
      <c r="D151" s="203" t="s">
        <v>1236</v>
      </c>
      <c r="E151" s="204"/>
      <c r="F151" s="214" t="s">
        <v>338</v>
      </c>
      <c r="G151" s="204"/>
      <c r="H151" s="205"/>
      <c r="I151" s="235" t="s">
        <v>1127</v>
      </c>
      <c r="J151" s="235">
        <v>16</v>
      </c>
      <c r="K151" s="237">
        <v>4</v>
      </c>
    </row>
    <row r="152" spans="1:11" ht="17.100000000000001" customHeight="1">
      <c r="A152" s="922"/>
      <c r="B152" s="204"/>
      <c r="C152" s="562" t="s">
        <v>1237</v>
      </c>
      <c r="D152" s="203" t="s">
        <v>1238</v>
      </c>
      <c r="E152" s="204"/>
      <c r="F152" s="204"/>
      <c r="G152" s="214" t="s">
        <v>338</v>
      </c>
      <c r="H152" s="205"/>
      <c r="I152" s="235" t="s">
        <v>1127</v>
      </c>
      <c r="J152" s="235">
        <v>6</v>
      </c>
      <c r="K152" s="237">
        <v>3</v>
      </c>
    </row>
    <row r="153" spans="1:11" ht="17.100000000000001" customHeight="1">
      <c r="A153" s="922"/>
      <c r="B153" s="137"/>
      <c r="C153" s="137"/>
      <c r="D153" s="137"/>
      <c r="E153" s="137"/>
      <c r="F153" s="507">
        <v>1</v>
      </c>
      <c r="G153" s="137">
        <v>1</v>
      </c>
      <c r="H153" s="137"/>
      <c r="I153" s="137"/>
      <c r="J153" s="508">
        <f>SUM(J151:J152)</f>
        <v>22</v>
      </c>
      <c r="K153" s="508">
        <f>SUM(K151:K152)</f>
        <v>7</v>
      </c>
    </row>
    <row r="154" spans="1:11" ht="17.100000000000001" customHeight="1">
      <c r="A154" s="922"/>
      <c r="B154" s="120">
        <v>249</v>
      </c>
      <c r="C154" s="144" t="s">
        <v>2519</v>
      </c>
      <c r="D154" s="122"/>
      <c r="E154" s="123"/>
      <c r="F154" s="124"/>
      <c r="G154" s="124"/>
      <c r="H154" s="124"/>
      <c r="I154" s="125"/>
      <c r="J154" s="125"/>
      <c r="K154" s="126"/>
    </row>
    <row r="155" spans="1:11" ht="17.100000000000001" customHeight="1">
      <c r="A155" s="922"/>
      <c r="B155" s="204"/>
      <c r="C155" s="562" t="s">
        <v>1239</v>
      </c>
      <c r="D155" s="203" t="s">
        <v>1240</v>
      </c>
      <c r="E155" s="204"/>
      <c r="F155" s="214" t="s">
        <v>338</v>
      </c>
      <c r="G155" s="204"/>
      <c r="H155" s="205"/>
      <c r="I155" s="235" t="s">
        <v>1122</v>
      </c>
      <c r="J155" s="235">
        <v>28</v>
      </c>
      <c r="K155" s="237">
        <v>14</v>
      </c>
    </row>
    <row r="156" spans="1:11" ht="17.100000000000001" customHeight="1">
      <c r="A156" s="922"/>
      <c r="B156" s="204"/>
      <c r="C156" s="562" t="s">
        <v>1241</v>
      </c>
      <c r="D156" s="203" t="s">
        <v>1242</v>
      </c>
      <c r="E156" s="204"/>
      <c r="F156" s="204"/>
      <c r="G156" s="214" t="s">
        <v>338</v>
      </c>
      <c r="H156" s="205"/>
      <c r="I156" s="235" t="s">
        <v>1127</v>
      </c>
      <c r="J156" s="235">
        <v>6</v>
      </c>
      <c r="K156" s="237">
        <v>3</v>
      </c>
    </row>
    <row r="157" spans="1:11" ht="17.100000000000001" customHeight="1">
      <c r="A157" s="922"/>
      <c r="B157" s="204"/>
      <c r="C157" s="562" t="s">
        <v>1243</v>
      </c>
      <c r="D157" s="203" t="s">
        <v>1242</v>
      </c>
      <c r="E157" s="204"/>
      <c r="F157" s="204"/>
      <c r="G157" s="214" t="s">
        <v>338</v>
      </c>
      <c r="H157" s="205"/>
      <c r="I157" s="235" t="s">
        <v>1127</v>
      </c>
      <c r="J157" s="235">
        <v>1</v>
      </c>
      <c r="K157" s="237">
        <v>0.5</v>
      </c>
    </row>
    <row r="158" spans="1:11" ht="17.100000000000001" customHeight="1">
      <c r="A158" s="922"/>
      <c r="B158" s="204"/>
      <c r="C158" s="562" t="s">
        <v>1244</v>
      </c>
      <c r="D158" s="203" t="s">
        <v>1242</v>
      </c>
      <c r="E158" s="204"/>
      <c r="F158" s="204"/>
      <c r="G158" s="214" t="s">
        <v>338</v>
      </c>
      <c r="H158" s="205"/>
      <c r="I158" s="235" t="s">
        <v>1127</v>
      </c>
      <c r="J158" s="235">
        <v>2</v>
      </c>
      <c r="K158" s="237">
        <v>1</v>
      </c>
    </row>
    <row r="159" spans="1:11" ht="17.100000000000001" customHeight="1">
      <c r="A159" s="922"/>
      <c r="B159" s="204"/>
      <c r="C159" s="562" t="s">
        <v>1245</v>
      </c>
      <c r="D159" s="203" t="s">
        <v>1242</v>
      </c>
      <c r="E159" s="204"/>
      <c r="F159" s="204"/>
      <c r="G159" s="214" t="s">
        <v>338</v>
      </c>
      <c r="H159" s="205"/>
      <c r="I159" s="235" t="s">
        <v>1127</v>
      </c>
      <c r="J159" s="235">
        <v>3</v>
      </c>
      <c r="K159" s="237">
        <v>1.5</v>
      </c>
    </row>
    <row r="160" spans="1:11" ht="17.100000000000001" customHeight="1">
      <c r="A160" s="922"/>
      <c r="B160" s="137"/>
      <c r="C160" s="137"/>
      <c r="D160" s="137"/>
      <c r="E160" s="137"/>
      <c r="F160" s="507">
        <v>1</v>
      </c>
      <c r="G160" s="137">
        <v>4</v>
      </c>
      <c r="H160" s="137"/>
      <c r="I160" s="137"/>
      <c r="J160" s="508">
        <f>SUM(J155:J159)</f>
        <v>40</v>
      </c>
      <c r="K160" s="508">
        <f>SUM(K155:K159)</f>
        <v>20</v>
      </c>
    </row>
    <row r="161" spans="1:11" ht="17.100000000000001" customHeight="1">
      <c r="A161" s="922"/>
      <c r="B161" s="120">
        <v>250</v>
      </c>
      <c r="C161" s="144" t="s">
        <v>2520</v>
      </c>
      <c r="D161" s="122"/>
      <c r="E161" s="123"/>
      <c r="F161" s="124"/>
      <c r="G161" s="124"/>
      <c r="H161" s="124"/>
      <c r="I161" s="125"/>
      <c r="J161" s="125"/>
      <c r="K161" s="126"/>
    </row>
    <row r="162" spans="1:11" ht="15.95" customHeight="1">
      <c r="A162" s="922"/>
      <c r="B162" s="204"/>
      <c r="C162" s="203" t="s">
        <v>1246</v>
      </c>
      <c r="D162" s="203" t="s">
        <v>1247</v>
      </c>
      <c r="E162" s="214" t="s">
        <v>338</v>
      </c>
      <c r="F162" s="204"/>
      <c r="G162" s="204"/>
      <c r="H162" s="205"/>
      <c r="I162" s="235" t="s">
        <v>1231</v>
      </c>
      <c r="J162" s="235">
        <v>107</v>
      </c>
      <c r="K162" s="237">
        <v>80.25</v>
      </c>
    </row>
    <row r="163" spans="1:11" ht="15.95" customHeight="1">
      <c r="A163" s="922"/>
      <c r="B163" s="204"/>
      <c r="C163" s="203" t="s">
        <v>1248</v>
      </c>
      <c r="D163" s="203" t="s">
        <v>1249</v>
      </c>
      <c r="E163" s="204"/>
      <c r="F163" s="204"/>
      <c r="G163" s="214" t="s">
        <v>338</v>
      </c>
      <c r="H163" s="205"/>
      <c r="I163" s="235" t="s">
        <v>1127</v>
      </c>
      <c r="J163" s="235">
        <v>1</v>
      </c>
      <c r="K163" s="235">
        <v>0.5</v>
      </c>
    </row>
    <row r="164" spans="1:11" ht="15.95" customHeight="1">
      <c r="A164" s="922"/>
      <c r="B164" s="204"/>
      <c r="C164" s="203" t="s">
        <v>1205</v>
      </c>
      <c r="D164" s="203" t="s">
        <v>1249</v>
      </c>
      <c r="E164" s="204"/>
      <c r="F164" s="204"/>
      <c r="G164" s="214" t="s">
        <v>338</v>
      </c>
      <c r="H164" s="205"/>
      <c r="I164" s="235" t="s">
        <v>1127</v>
      </c>
      <c r="J164" s="235">
        <v>1</v>
      </c>
      <c r="K164" s="235">
        <v>0.5</v>
      </c>
    </row>
    <row r="165" spans="1:11" ht="15.95" customHeight="1">
      <c r="A165" s="922"/>
      <c r="B165" s="238"/>
      <c r="C165" s="239" t="s">
        <v>1250</v>
      </c>
      <c r="D165" s="239" t="s">
        <v>1249</v>
      </c>
      <c r="E165" s="238"/>
      <c r="F165" s="238"/>
      <c r="G165" s="240" t="s">
        <v>338</v>
      </c>
      <c r="H165" s="241"/>
      <c r="I165" s="243" t="s">
        <v>1127</v>
      </c>
      <c r="J165" s="243">
        <v>2</v>
      </c>
      <c r="K165" s="243">
        <v>1</v>
      </c>
    </row>
    <row r="166" spans="1:11" ht="15.95" customHeight="1">
      <c r="A166" s="228"/>
      <c r="B166" s="137"/>
      <c r="C166" s="137"/>
      <c r="D166" s="137"/>
      <c r="E166" s="137">
        <v>1</v>
      </c>
      <c r="F166" s="507"/>
      <c r="G166" s="137">
        <v>3</v>
      </c>
      <c r="H166" s="137"/>
      <c r="I166" s="137"/>
      <c r="J166" s="508">
        <f>SUM(J162:J165)</f>
        <v>111</v>
      </c>
      <c r="K166" s="508">
        <f>SUM(K162:K165)</f>
        <v>82.25</v>
      </c>
    </row>
    <row r="167" spans="1:11" ht="15.95" customHeight="1">
      <c r="A167" s="224"/>
      <c r="B167" s="924" t="s">
        <v>273</v>
      </c>
      <c r="C167" s="924"/>
      <c r="D167" s="924"/>
      <c r="E167" s="224">
        <f>E145+E166</f>
        <v>2</v>
      </c>
      <c r="F167" s="225">
        <f>F149+F153+F160</f>
        <v>3</v>
      </c>
      <c r="G167" s="224">
        <f>G149+G153+G160+G166</f>
        <v>9</v>
      </c>
      <c r="H167" s="224"/>
      <c r="I167" s="753"/>
      <c r="J167" s="224">
        <f>J145+J149+J153+J160+J166</f>
        <v>1287</v>
      </c>
      <c r="K167" s="224">
        <f>K145+K149+K153+K160+K166</f>
        <v>927.5</v>
      </c>
    </row>
    <row r="168" spans="1:11" ht="17.100000000000001" customHeight="1">
      <c r="A168" s="921" t="s">
        <v>1251</v>
      </c>
      <c r="B168" s="120">
        <v>251</v>
      </c>
      <c r="C168" s="144" t="s">
        <v>2525</v>
      </c>
      <c r="D168" s="122" t="s">
        <v>2496</v>
      </c>
      <c r="E168" s="123"/>
      <c r="F168" s="124"/>
      <c r="G168" s="124"/>
      <c r="H168" s="124"/>
      <c r="I168" s="125"/>
      <c r="J168" s="125"/>
      <c r="K168" s="126"/>
    </row>
    <row r="169" spans="1:11" ht="15.95" customHeight="1">
      <c r="A169" s="922"/>
      <c r="B169" s="204"/>
      <c r="C169" s="203" t="s">
        <v>1252</v>
      </c>
      <c r="D169" s="203" t="s">
        <v>1253</v>
      </c>
      <c r="E169" s="204"/>
      <c r="F169" s="214" t="s">
        <v>338</v>
      </c>
      <c r="G169" s="204"/>
      <c r="H169" s="205"/>
      <c r="I169" s="235" t="s">
        <v>1122</v>
      </c>
      <c r="J169" s="235">
        <v>20</v>
      </c>
      <c r="K169" s="237">
        <v>10</v>
      </c>
    </row>
    <row r="170" spans="1:11" ht="15.95" customHeight="1">
      <c r="A170" s="922"/>
      <c r="B170" s="204"/>
      <c r="C170" s="203" t="s">
        <v>503</v>
      </c>
      <c r="D170" s="203" t="s">
        <v>1253</v>
      </c>
      <c r="E170" s="204"/>
      <c r="F170" s="214" t="s">
        <v>338</v>
      </c>
      <c r="G170" s="204"/>
      <c r="H170" s="205"/>
      <c r="I170" s="235" t="s">
        <v>1122</v>
      </c>
      <c r="J170" s="235">
        <v>16</v>
      </c>
      <c r="K170" s="235">
        <v>8</v>
      </c>
    </row>
    <row r="171" spans="1:11" ht="15.95" customHeight="1">
      <c r="A171" s="922"/>
      <c r="B171" s="204"/>
      <c r="C171" s="203" t="s">
        <v>1254</v>
      </c>
      <c r="D171" s="203" t="s">
        <v>1255</v>
      </c>
      <c r="E171" s="204"/>
      <c r="F171" s="204"/>
      <c r="G171" s="214" t="s">
        <v>338</v>
      </c>
      <c r="H171" s="205"/>
      <c r="I171" s="235" t="s">
        <v>1127</v>
      </c>
      <c r="J171" s="235">
        <v>1</v>
      </c>
      <c r="K171" s="237">
        <v>0.5</v>
      </c>
    </row>
    <row r="172" spans="1:11" ht="15.95" customHeight="1">
      <c r="A172" s="922"/>
      <c r="B172" s="204"/>
      <c r="C172" s="203" t="s">
        <v>380</v>
      </c>
      <c r="D172" s="203" t="s">
        <v>1255</v>
      </c>
      <c r="G172" s="214" t="s">
        <v>338</v>
      </c>
      <c r="H172" s="205"/>
      <c r="I172" s="235" t="s">
        <v>1127</v>
      </c>
      <c r="J172" s="235">
        <v>4</v>
      </c>
      <c r="K172" s="237">
        <v>2</v>
      </c>
    </row>
    <row r="173" spans="1:11" ht="15.95" customHeight="1">
      <c r="A173" s="922"/>
      <c r="B173" s="204"/>
      <c r="C173" s="203" t="s">
        <v>375</v>
      </c>
      <c r="D173" s="203" t="s">
        <v>1255</v>
      </c>
      <c r="E173" s="204"/>
      <c r="F173" s="204"/>
      <c r="G173" s="214" t="s">
        <v>338</v>
      </c>
      <c r="H173" s="205"/>
      <c r="I173" s="235" t="s">
        <v>1127</v>
      </c>
      <c r="J173" s="235">
        <v>3</v>
      </c>
      <c r="K173" s="235">
        <v>1.5</v>
      </c>
    </row>
    <row r="174" spans="1:11" ht="15.95" customHeight="1">
      <c r="A174" s="922"/>
      <c r="B174" s="137"/>
      <c r="C174" s="137"/>
      <c r="D174" s="137"/>
      <c r="E174" s="137"/>
      <c r="F174" s="507">
        <v>2</v>
      </c>
      <c r="G174" s="137">
        <v>3</v>
      </c>
      <c r="H174" s="137"/>
      <c r="I174" s="137"/>
      <c r="J174" s="508">
        <f>SUM(J169:J173)</f>
        <v>44</v>
      </c>
      <c r="K174" s="508">
        <f>SUM(K169:K173)</f>
        <v>22</v>
      </c>
    </row>
    <row r="175" spans="1:11" ht="17.100000000000001" customHeight="1">
      <c r="A175" s="922"/>
      <c r="B175" s="120">
        <v>252</v>
      </c>
      <c r="C175" s="144" t="s">
        <v>2524</v>
      </c>
      <c r="D175" s="122"/>
      <c r="E175" s="123"/>
      <c r="F175" s="124"/>
      <c r="G175" s="124"/>
      <c r="H175" s="124"/>
      <c r="I175" s="125"/>
      <c r="J175" s="125"/>
      <c r="K175" s="126"/>
    </row>
    <row r="176" spans="1:11" ht="15.95" customHeight="1">
      <c r="A176" s="922"/>
      <c r="B176" s="204"/>
      <c r="C176" s="203" t="s">
        <v>1256</v>
      </c>
      <c r="D176" s="203" t="s">
        <v>1257</v>
      </c>
      <c r="E176" s="204"/>
      <c r="F176" s="214" t="s">
        <v>338</v>
      </c>
      <c r="G176" s="204"/>
      <c r="H176" s="205"/>
      <c r="I176" s="235" t="s">
        <v>1122</v>
      </c>
      <c r="J176" s="235">
        <v>88</v>
      </c>
      <c r="K176" s="237">
        <v>44</v>
      </c>
    </row>
    <row r="177" spans="1:11" ht="15.95" customHeight="1">
      <c r="A177" s="922"/>
      <c r="B177" s="204"/>
      <c r="C177" s="203" t="s">
        <v>1258</v>
      </c>
      <c r="D177" s="203" t="s">
        <v>1257</v>
      </c>
      <c r="E177" s="204"/>
      <c r="F177" s="214" t="s">
        <v>338</v>
      </c>
      <c r="G177" s="204"/>
      <c r="H177" s="205"/>
      <c r="I177" s="235" t="s">
        <v>1122</v>
      </c>
      <c r="J177" s="235">
        <v>7.2</v>
      </c>
      <c r="K177" s="235">
        <v>3.6</v>
      </c>
    </row>
    <row r="178" spans="1:11" ht="15.95" customHeight="1">
      <c r="A178" s="922"/>
      <c r="B178" s="204"/>
      <c r="C178" s="203" t="s">
        <v>1259</v>
      </c>
      <c r="D178" s="203" t="s">
        <v>1260</v>
      </c>
      <c r="E178" s="204"/>
      <c r="F178" s="204"/>
      <c r="G178" s="214" t="s">
        <v>338</v>
      </c>
      <c r="H178" s="205"/>
      <c r="I178" s="235" t="s">
        <v>1127</v>
      </c>
      <c r="J178" s="235">
        <v>2</v>
      </c>
      <c r="K178" s="237">
        <v>1</v>
      </c>
    </row>
    <row r="179" spans="1:11" ht="15.95" customHeight="1">
      <c r="A179" s="922"/>
      <c r="B179" s="204"/>
      <c r="C179" s="203" t="s">
        <v>1261</v>
      </c>
      <c r="D179" s="203" t="s">
        <v>1260</v>
      </c>
      <c r="E179" s="204"/>
      <c r="F179" s="204"/>
      <c r="G179" s="214" t="s">
        <v>338</v>
      </c>
      <c r="H179" s="205"/>
      <c r="I179" s="235" t="s">
        <v>1127</v>
      </c>
      <c r="J179" s="235">
        <v>1</v>
      </c>
      <c r="K179" s="235">
        <v>0.5</v>
      </c>
    </row>
    <row r="180" spans="1:11" ht="15.95" customHeight="1">
      <c r="A180" s="922"/>
      <c r="B180" s="204"/>
      <c r="C180" s="203" t="s">
        <v>396</v>
      </c>
      <c r="D180" s="203" t="s">
        <v>1260</v>
      </c>
      <c r="E180" s="204"/>
      <c r="F180" s="204"/>
      <c r="G180" s="214" t="s">
        <v>338</v>
      </c>
      <c r="H180" s="205"/>
      <c r="I180" s="235" t="s">
        <v>1127</v>
      </c>
      <c r="J180" s="235">
        <v>2</v>
      </c>
      <c r="K180" s="237">
        <v>1</v>
      </c>
    </row>
    <row r="181" spans="1:11" ht="15.95" customHeight="1">
      <c r="A181" s="922"/>
      <c r="B181" s="204"/>
      <c r="C181" s="203" t="s">
        <v>1262</v>
      </c>
      <c r="D181" s="203" t="s">
        <v>1260</v>
      </c>
      <c r="E181" s="204"/>
      <c r="F181" s="204"/>
      <c r="G181" s="214" t="s">
        <v>338</v>
      </c>
      <c r="H181" s="205"/>
      <c r="I181" s="235" t="s">
        <v>1127</v>
      </c>
      <c r="J181" s="235">
        <v>1</v>
      </c>
      <c r="K181" s="235">
        <v>0.5</v>
      </c>
    </row>
    <row r="182" spans="1:11" ht="15.95" customHeight="1">
      <c r="A182" s="922"/>
      <c r="B182" s="204"/>
      <c r="C182" s="203" t="s">
        <v>1263</v>
      </c>
      <c r="D182" s="203" t="s">
        <v>1260</v>
      </c>
      <c r="E182" s="204"/>
      <c r="F182" s="204"/>
      <c r="G182" s="214" t="s">
        <v>338</v>
      </c>
      <c r="H182" s="205"/>
      <c r="I182" s="235" t="s">
        <v>1127</v>
      </c>
      <c r="J182" s="235">
        <v>1</v>
      </c>
      <c r="K182" s="237">
        <v>0.5</v>
      </c>
    </row>
    <row r="183" spans="1:11" ht="15.95" customHeight="1">
      <c r="A183" s="922"/>
      <c r="B183" s="204"/>
      <c r="C183" s="203" t="s">
        <v>1264</v>
      </c>
      <c r="D183" s="203" t="s">
        <v>1260</v>
      </c>
      <c r="E183" s="204"/>
      <c r="F183" s="204"/>
      <c r="G183" s="214" t="s">
        <v>338</v>
      </c>
      <c r="H183" s="205"/>
      <c r="I183" s="235" t="s">
        <v>1127</v>
      </c>
      <c r="J183" s="235">
        <v>2</v>
      </c>
      <c r="K183" s="235">
        <v>1</v>
      </c>
    </row>
    <row r="184" spans="1:11" ht="15.95" customHeight="1">
      <c r="A184" s="922"/>
      <c r="B184" s="204"/>
      <c r="C184" s="203" t="s">
        <v>1265</v>
      </c>
      <c r="D184" s="203" t="s">
        <v>1260</v>
      </c>
      <c r="E184" s="204"/>
      <c r="F184" s="204"/>
      <c r="G184" s="214" t="s">
        <v>338</v>
      </c>
      <c r="H184" s="205"/>
      <c r="I184" s="235" t="s">
        <v>1127</v>
      </c>
      <c r="J184" s="235">
        <v>1</v>
      </c>
      <c r="K184" s="237">
        <v>0.5</v>
      </c>
    </row>
    <row r="185" spans="1:11" ht="15.95" customHeight="1">
      <c r="A185" s="922"/>
      <c r="B185" s="204"/>
      <c r="C185" s="203" t="s">
        <v>1266</v>
      </c>
      <c r="D185" s="203" t="s">
        <v>1260</v>
      </c>
      <c r="E185" s="204"/>
      <c r="F185" s="204"/>
      <c r="G185" s="214" t="s">
        <v>338</v>
      </c>
      <c r="H185" s="205"/>
      <c r="I185" s="235" t="s">
        <v>1127</v>
      </c>
      <c r="J185" s="235">
        <v>1</v>
      </c>
      <c r="K185" s="235">
        <v>0.5</v>
      </c>
    </row>
    <row r="186" spans="1:11" ht="15.95" customHeight="1">
      <c r="A186" s="922"/>
      <c r="B186" s="204"/>
      <c r="C186" s="203" t="s">
        <v>1267</v>
      </c>
      <c r="D186" s="203" t="s">
        <v>1260</v>
      </c>
      <c r="E186" s="204"/>
      <c r="F186" s="204"/>
      <c r="G186" s="214" t="s">
        <v>338</v>
      </c>
      <c r="H186" s="205"/>
      <c r="I186" s="235" t="s">
        <v>1127</v>
      </c>
      <c r="J186" s="235">
        <v>2</v>
      </c>
      <c r="K186" s="237">
        <v>1</v>
      </c>
    </row>
    <row r="187" spans="1:11" ht="17.100000000000001" customHeight="1">
      <c r="A187" s="922"/>
      <c r="B187" s="137"/>
      <c r="C187" s="137"/>
      <c r="D187" s="137"/>
      <c r="E187" s="137"/>
      <c r="F187" s="507">
        <v>2</v>
      </c>
      <c r="G187" s="137">
        <v>9</v>
      </c>
      <c r="H187" s="137"/>
      <c r="I187" s="137"/>
      <c r="J187" s="508">
        <f>SUM(J176:J186)</f>
        <v>108.2</v>
      </c>
      <c r="K187" s="508">
        <f>SUM(K176:K186)</f>
        <v>54.1</v>
      </c>
    </row>
    <row r="188" spans="1:11" ht="17.100000000000001" customHeight="1">
      <c r="A188" s="922"/>
      <c r="B188" s="120">
        <v>253</v>
      </c>
      <c r="C188" s="144" t="s">
        <v>2523</v>
      </c>
      <c r="D188" s="122" t="s">
        <v>181</v>
      </c>
      <c r="E188" s="123"/>
      <c r="F188" s="124"/>
      <c r="G188" s="124"/>
      <c r="H188" s="124"/>
      <c r="I188" s="125"/>
      <c r="J188" s="125"/>
      <c r="K188" s="126"/>
    </row>
    <row r="189" spans="1:11" ht="15.95" customHeight="1">
      <c r="A189" s="922"/>
      <c r="B189" s="204"/>
      <c r="C189" s="203" t="s">
        <v>1268</v>
      </c>
      <c r="D189" s="203" t="s">
        <v>1269</v>
      </c>
      <c r="E189" s="204"/>
      <c r="F189" s="214" t="s">
        <v>338</v>
      </c>
      <c r="G189" s="204"/>
      <c r="H189" s="205"/>
      <c r="I189" s="235" t="s">
        <v>1136</v>
      </c>
      <c r="J189" s="235">
        <v>14</v>
      </c>
      <c r="K189" s="235">
        <v>11</v>
      </c>
    </row>
    <row r="190" spans="1:11" ht="15.95" customHeight="1">
      <c r="A190" s="922"/>
      <c r="B190" s="204"/>
      <c r="C190" s="203" t="s">
        <v>1270</v>
      </c>
      <c r="D190" s="203" t="s">
        <v>1271</v>
      </c>
      <c r="E190" s="204"/>
      <c r="F190" s="204"/>
      <c r="G190" s="214" t="s">
        <v>338</v>
      </c>
      <c r="H190" s="205"/>
      <c r="I190" s="235" t="s">
        <v>1127</v>
      </c>
      <c r="J190" s="235">
        <v>2</v>
      </c>
      <c r="K190" s="235">
        <v>1</v>
      </c>
    </row>
    <row r="191" spans="1:11" ht="15.95" customHeight="1">
      <c r="A191" s="922"/>
      <c r="B191" s="204"/>
      <c r="C191" s="203" t="s">
        <v>1272</v>
      </c>
      <c r="D191" s="203" t="s">
        <v>1271</v>
      </c>
      <c r="E191" s="204"/>
      <c r="F191" s="204"/>
      <c r="G191" s="214" t="s">
        <v>338</v>
      </c>
      <c r="H191" s="205"/>
      <c r="I191" s="235" t="s">
        <v>1127</v>
      </c>
      <c r="J191" s="235">
        <v>3</v>
      </c>
      <c r="K191" s="235">
        <v>1.5</v>
      </c>
    </row>
    <row r="192" spans="1:11" ht="15.95" customHeight="1">
      <c r="A192" s="922"/>
      <c r="B192" s="137"/>
      <c r="C192" s="137"/>
      <c r="D192" s="137"/>
      <c r="E192" s="137"/>
      <c r="F192" s="507">
        <v>1</v>
      </c>
      <c r="G192" s="137">
        <v>2</v>
      </c>
      <c r="H192" s="137"/>
      <c r="I192" s="137"/>
      <c r="J192" s="508">
        <f>SUM(J189:J191)</f>
        <v>19</v>
      </c>
      <c r="K192" s="508">
        <f>SUM(K189:K191)</f>
        <v>13.5</v>
      </c>
    </row>
    <row r="193" spans="1:11" ht="17.100000000000001" customHeight="1">
      <c r="A193" s="922"/>
      <c r="B193" s="120">
        <v>254</v>
      </c>
      <c r="C193" s="144" t="s">
        <v>2522</v>
      </c>
      <c r="D193" s="122"/>
      <c r="E193" s="123"/>
      <c r="F193" s="124"/>
      <c r="G193" s="124"/>
      <c r="H193" s="124"/>
      <c r="I193" s="125"/>
      <c r="J193" s="125"/>
      <c r="K193" s="126"/>
    </row>
    <row r="194" spans="1:11" ht="15.95" customHeight="1">
      <c r="A194" s="922"/>
      <c r="B194" s="204"/>
      <c r="C194" s="203" t="s">
        <v>1273</v>
      </c>
      <c r="D194" s="203" t="s">
        <v>1274</v>
      </c>
      <c r="E194" s="204"/>
      <c r="F194" s="214" t="s">
        <v>338</v>
      </c>
      <c r="G194" s="204"/>
      <c r="H194" s="205"/>
      <c r="I194" s="235" t="s">
        <v>1136</v>
      </c>
      <c r="J194" s="235">
        <v>60</v>
      </c>
      <c r="K194" s="237">
        <v>45</v>
      </c>
    </row>
    <row r="195" spans="1:11" ht="15.95" customHeight="1">
      <c r="A195" s="922"/>
      <c r="B195" s="204"/>
      <c r="C195" s="203" t="s">
        <v>1275</v>
      </c>
      <c r="D195" s="203" t="s">
        <v>1276</v>
      </c>
      <c r="E195" s="204"/>
      <c r="F195" s="204"/>
      <c r="G195" s="214" t="s">
        <v>338</v>
      </c>
      <c r="H195" s="205"/>
      <c r="I195" s="235" t="s">
        <v>1127</v>
      </c>
      <c r="J195" s="235">
        <v>2</v>
      </c>
      <c r="K195" s="235">
        <v>1</v>
      </c>
    </row>
    <row r="196" spans="1:11" ht="15.95" customHeight="1">
      <c r="A196" s="922"/>
      <c r="B196" s="204"/>
      <c r="C196" s="203" t="s">
        <v>1277</v>
      </c>
      <c r="D196" s="203" t="s">
        <v>1276</v>
      </c>
      <c r="E196" s="204"/>
      <c r="F196" s="204"/>
      <c r="G196" s="214" t="s">
        <v>338</v>
      </c>
      <c r="H196" s="205"/>
      <c r="I196" s="235" t="s">
        <v>1127</v>
      </c>
      <c r="J196" s="235">
        <v>2</v>
      </c>
      <c r="K196" s="237">
        <v>1</v>
      </c>
    </row>
    <row r="197" spans="1:11" ht="15.95" customHeight="1">
      <c r="A197" s="922"/>
      <c r="B197" s="204"/>
      <c r="C197" s="203" t="s">
        <v>1278</v>
      </c>
      <c r="D197" s="203" t="s">
        <v>1276</v>
      </c>
      <c r="E197" s="204"/>
      <c r="F197" s="204"/>
      <c r="G197" s="214" t="s">
        <v>338</v>
      </c>
      <c r="H197" s="205"/>
      <c r="I197" s="235" t="s">
        <v>1127</v>
      </c>
      <c r="J197" s="235">
        <v>2</v>
      </c>
      <c r="K197" s="235">
        <v>1</v>
      </c>
    </row>
    <row r="198" spans="1:11" ht="15.95" customHeight="1">
      <c r="A198" s="922"/>
      <c r="B198" s="204"/>
      <c r="C198" s="203" t="s">
        <v>1279</v>
      </c>
      <c r="D198" s="203" t="s">
        <v>1276</v>
      </c>
      <c r="E198" s="204"/>
      <c r="F198" s="204"/>
      <c r="G198" s="214" t="s">
        <v>338</v>
      </c>
      <c r="H198" s="205"/>
      <c r="I198" s="235" t="s">
        <v>1127</v>
      </c>
      <c r="J198" s="235">
        <v>2</v>
      </c>
      <c r="K198" s="237">
        <v>1</v>
      </c>
    </row>
    <row r="199" spans="1:11" ht="15.95" customHeight="1">
      <c r="A199" s="922"/>
      <c r="B199" s="204"/>
      <c r="C199" s="203" t="s">
        <v>1275</v>
      </c>
      <c r="D199" s="203" t="s">
        <v>1276</v>
      </c>
      <c r="E199" s="204"/>
      <c r="F199" s="204"/>
      <c r="G199" s="214" t="s">
        <v>338</v>
      </c>
      <c r="H199" s="205"/>
      <c r="I199" s="235" t="s">
        <v>1127</v>
      </c>
      <c r="J199" s="235">
        <v>2</v>
      </c>
      <c r="K199" s="237">
        <v>1</v>
      </c>
    </row>
    <row r="200" spans="1:11" ht="15.95" customHeight="1">
      <c r="A200" s="922"/>
      <c r="B200" s="204"/>
      <c r="C200" s="203" t="s">
        <v>1280</v>
      </c>
      <c r="D200" s="203" t="s">
        <v>1276</v>
      </c>
      <c r="E200" s="204"/>
      <c r="F200" s="204"/>
      <c r="G200" s="214" t="s">
        <v>338</v>
      </c>
      <c r="H200" s="205"/>
      <c r="I200" s="235" t="s">
        <v>1127</v>
      </c>
      <c r="J200" s="235">
        <v>2</v>
      </c>
      <c r="K200" s="235">
        <v>1</v>
      </c>
    </row>
    <row r="201" spans="1:11" ht="12.75" customHeight="1">
      <c r="A201" s="922"/>
      <c r="B201" s="137"/>
      <c r="C201" s="137"/>
      <c r="D201" s="137"/>
      <c r="E201" s="137"/>
      <c r="F201" s="507">
        <v>1</v>
      </c>
      <c r="G201" s="137">
        <v>6</v>
      </c>
      <c r="H201" s="137"/>
      <c r="I201" s="137"/>
      <c r="J201" s="508">
        <f>SUM(J194:J200)</f>
        <v>72</v>
      </c>
      <c r="K201" s="508">
        <f>SUM(K194:K200)</f>
        <v>51</v>
      </c>
    </row>
    <row r="202" spans="1:11" ht="15.75" customHeight="1">
      <c r="A202" s="922"/>
      <c r="B202" s="120">
        <v>255</v>
      </c>
      <c r="C202" s="144" t="s">
        <v>2521</v>
      </c>
      <c r="D202" s="122"/>
      <c r="E202" s="123"/>
      <c r="F202" s="124"/>
      <c r="G202" s="124"/>
      <c r="H202" s="124"/>
      <c r="I202" s="125"/>
      <c r="J202" s="125"/>
      <c r="K202" s="126"/>
    </row>
    <row r="203" spans="1:11" ht="15.95" customHeight="1">
      <c r="A203" s="922"/>
      <c r="B203" s="204"/>
      <c r="C203" s="203" t="s">
        <v>503</v>
      </c>
      <c r="D203" s="203" t="s">
        <v>1281</v>
      </c>
      <c r="E203" s="204"/>
      <c r="F203" s="214" t="s">
        <v>338</v>
      </c>
      <c r="G203" s="204"/>
      <c r="H203" s="205"/>
      <c r="I203" s="235" t="s">
        <v>1136</v>
      </c>
      <c r="J203" s="235">
        <v>18</v>
      </c>
      <c r="K203" s="237">
        <v>14</v>
      </c>
    </row>
    <row r="204" spans="1:11" ht="15.95" customHeight="1">
      <c r="A204" s="922"/>
      <c r="B204" s="204"/>
      <c r="C204" s="203" t="s">
        <v>1282</v>
      </c>
      <c r="D204" s="203" t="s">
        <v>1281</v>
      </c>
      <c r="E204" s="204"/>
      <c r="F204" s="214" t="s">
        <v>338</v>
      </c>
      <c r="G204" s="204"/>
      <c r="H204" s="205"/>
      <c r="I204" s="235" t="s">
        <v>1136</v>
      </c>
      <c r="J204" s="235">
        <v>16</v>
      </c>
      <c r="K204" s="235">
        <v>12</v>
      </c>
    </row>
    <row r="205" spans="1:11" ht="15.95" customHeight="1">
      <c r="A205" s="922"/>
      <c r="B205" s="204"/>
      <c r="C205" s="203" t="s">
        <v>1283</v>
      </c>
      <c r="D205" s="203" t="s">
        <v>1281</v>
      </c>
      <c r="E205" s="204"/>
      <c r="F205" s="214" t="s">
        <v>338</v>
      </c>
      <c r="G205" s="204"/>
      <c r="H205" s="205"/>
      <c r="I205" s="235" t="s">
        <v>1136</v>
      </c>
      <c r="J205" s="235">
        <v>14</v>
      </c>
      <c r="K205" s="237">
        <v>11</v>
      </c>
    </row>
    <row r="206" spans="1:11" ht="15.95" customHeight="1">
      <c r="A206" s="922"/>
      <c r="B206" s="204"/>
      <c r="C206" s="203" t="s">
        <v>569</v>
      </c>
      <c r="D206" s="203" t="s">
        <v>1281</v>
      </c>
      <c r="E206" s="204"/>
      <c r="F206" s="214" t="s">
        <v>338</v>
      </c>
      <c r="G206" s="204"/>
      <c r="H206" s="205"/>
      <c r="I206" s="235" t="s">
        <v>1136</v>
      </c>
      <c r="J206" s="235">
        <v>12</v>
      </c>
      <c r="K206" s="235">
        <v>8</v>
      </c>
    </row>
    <row r="207" spans="1:11" ht="15.95" customHeight="1">
      <c r="A207" s="922"/>
      <c r="B207" s="204"/>
      <c r="C207" s="203" t="s">
        <v>1284</v>
      </c>
      <c r="D207" s="203" t="s">
        <v>1285</v>
      </c>
      <c r="E207" s="204"/>
      <c r="F207" s="204"/>
      <c r="G207" s="214" t="s">
        <v>338</v>
      </c>
      <c r="H207" s="205"/>
      <c r="I207" s="235" t="s">
        <v>1127</v>
      </c>
      <c r="J207" s="235">
        <v>2</v>
      </c>
      <c r="K207" s="237">
        <v>1</v>
      </c>
    </row>
    <row r="208" spans="1:11" ht="15.95" customHeight="1">
      <c r="A208" s="922"/>
      <c r="B208" s="204"/>
      <c r="C208" s="203" t="s">
        <v>1286</v>
      </c>
      <c r="D208" s="203" t="s">
        <v>1285</v>
      </c>
      <c r="E208" s="204"/>
      <c r="F208" s="204"/>
      <c r="G208" s="214" t="s">
        <v>338</v>
      </c>
      <c r="H208" s="205"/>
      <c r="I208" s="235" t="s">
        <v>1127</v>
      </c>
      <c r="J208" s="235">
        <v>2</v>
      </c>
      <c r="K208" s="237">
        <v>1</v>
      </c>
    </row>
    <row r="209" spans="1:11" ht="15.95" customHeight="1">
      <c r="A209" s="922"/>
      <c r="B209" s="204"/>
      <c r="C209" s="203" t="s">
        <v>1287</v>
      </c>
      <c r="D209" s="203" t="s">
        <v>1285</v>
      </c>
      <c r="E209" s="204"/>
      <c r="F209" s="204"/>
      <c r="G209" s="214" t="s">
        <v>338</v>
      </c>
      <c r="H209" s="205"/>
      <c r="I209" s="235" t="s">
        <v>1127</v>
      </c>
      <c r="J209" s="235">
        <v>3</v>
      </c>
      <c r="K209" s="235">
        <v>1.5</v>
      </c>
    </row>
    <row r="210" spans="1:11" ht="15.95" customHeight="1">
      <c r="A210" s="923"/>
      <c r="B210" s="238"/>
      <c r="C210" s="239" t="s">
        <v>1288</v>
      </c>
      <c r="D210" s="239" t="s">
        <v>1285</v>
      </c>
      <c r="E210" s="238"/>
      <c r="F210" s="238"/>
      <c r="G210" s="240" t="s">
        <v>338</v>
      </c>
      <c r="H210" s="241"/>
      <c r="I210" s="243" t="s">
        <v>1127</v>
      </c>
      <c r="J210" s="243">
        <v>3</v>
      </c>
      <c r="K210" s="245">
        <v>1.5</v>
      </c>
    </row>
    <row r="211" spans="1:11" ht="15.95" customHeight="1">
      <c r="A211" s="229"/>
      <c r="B211" s="204"/>
      <c r="C211" s="203" t="s">
        <v>1289</v>
      </c>
      <c r="D211" s="239" t="s">
        <v>1285</v>
      </c>
      <c r="E211" s="204"/>
      <c r="F211" s="204"/>
      <c r="G211" s="240" t="s">
        <v>338</v>
      </c>
      <c r="H211" s="205"/>
      <c r="I211" s="235" t="s">
        <v>1127</v>
      </c>
      <c r="J211" s="235">
        <v>3</v>
      </c>
      <c r="K211" s="237">
        <v>1.5</v>
      </c>
    </row>
    <row r="212" spans="1:11" ht="15.95" customHeight="1">
      <c r="A212" s="229"/>
      <c r="B212" s="204"/>
      <c r="C212" s="203" t="s">
        <v>1290</v>
      </c>
      <c r="D212" s="239" t="s">
        <v>1285</v>
      </c>
      <c r="E212" s="204"/>
      <c r="F212" s="204"/>
      <c r="G212" s="240" t="s">
        <v>338</v>
      </c>
      <c r="H212" s="205"/>
      <c r="I212" s="235" t="s">
        <v>1127</v>
      </c>
      <c r="J212" s="235">
        <v>3</v>
      </c>
      <c r="K212" s="237">
        <v>1.5</v>
      </c>
    </row>
    <row r="213" spans="1:11" ht="15.95" customHeight="1">
      <c r="A213" s="229"/>
      <c r="B213" s="238"/>
      <c r="C213" s="203" t="s">
        <v>1291</v>
      </c>
      <c r="D213" s="239" t="s">
        <v>1285</v>
      </c>
      <c r="E213" s="204"/>
      <c r="F213" s="204"/>
      <c r="G213" s="240" t="s">
        <v>338</v>
      </c>
      <c r="H213" s="205"/>
      <c r="I213" s="235" t="s">
        <v>1127</v>
      </c>
      <c r="J213" s="235">
        <v>3</v>
      </c>
      <c r="K213" s="235">
        <v>1.5</v>
      </c>
    </row>
    <row r="214" spans="1:11" ht="15.95" customHeight="1">
      <c r="A214" s="229"/>
      <c r="B214" s="204"/>
      <c r="C214" s="239" t="s">
        <v>1292</v>
      </c>
      <c r="D214" s="239" t="s">
        <v>1285</v>
      </c>
      <c r="E214" s="204"/>
      <c r="F214" s="204"/>
      <c r="G214" s="240" t="s">
        <v>338</v>
      </c>
      <c r="H214" s="241"/>
      <c r="I214" s="243" t="s">
        <v>1127</v>
      </c>
      <c r="J214" s="243">
        <v>1</v>
      </c>
      <c r="K214" s="245">
        <v>0.5</v>
      </c>
    </row>
    <row r="215" spans="1:11" ht="17.100000000000001" customHeight="1">
      <c r="A215" s="228"/>
      <c r="B215" s="137"/>
      <c r="C215" s="137"/>
      <c r="D215" s="137"/>
      <c r="E215" s="137"/>
      <c r="F215" s="507">
        <v>4</v>
      </c>
      <c r="G215" s="137">
        <v>8</v>
      </c>
      <c r="H215" s="137"/>
      <c r="I215" s="137"/>
      <c r="J215" s="508">
        <f>SUM(J203:J214)</f>
        <v>80</v>
      </c>
      <c r="K215" s="508">
        <f>SUM(K203:K214)</f>
        <v>55</v>
      </c>
    </row>
    <row r="216" spans="1:11" ht="17.100000000000001" customHeight="1">
      <c r="A216" s="224"/>
      <c r="B216" s="924" t="s">
        <v>273</v>
      </c>
      <c r="C216" s="924"/>
      <c r="D216" s="924"/>
      <c r="E216" s="224"/>
      <c r="F216" s="225">
        <f>F174+F187+F192+F201+F215</f>
        <v>10</v>
      </c>
      <c r="G216" s="224">
        <f>G174+G187+G192+G201+G215</f>
        <v>28</v>
      </c>
      <c r="H216" s="224"/>
      <c r="I216" s="753"/>
      <c r="J216" s="224">
        <f>J174+J187+J192+J201+J215</f>
        <v>323.2</v>
      </c>
      <c r="K216" s="224">
        <f>K174+K187+K192+K201+K215</f>
        <v>195.6</v>
      </c>
    </row>
    <row r="217" spans="1:11" ht="17.100000000000001" customHeight="1">
      <c r="A217" s="921" t="s">
        <v>1293</v>
      </c>
      <c r="B217" s="120">
        <v>256</v>
      </c>
      <c r="C217" s="144" t="s">
        <v>2526</v>
      </c>
      <c r="D217" s="122"/>
      <c r="E217" s="123"/>
      <c r="F217" s="124"/>
      <c r="G217" s="124"/>
      <c r="H217" s="124"/>
      <c r="I217" s="125"/>
      <c r="J217" s="125"/>
      <c r="K217" s="126"/>
    </row>
    <row r="218" spans="1:11" ht="15.95" customHeight="1">
      <c r="A218" s="922"/>
      <c r="B218" s="204"/>
      <c r="C218" s="203" t="s">
        <v>1294</v>
      </c>
      <c r="D218" s="203" t="s">
        <v>1295</v>
      </c>
      <c r="E218" s="204"/>
      <c r="F218" s="214" t="s">
        <v>338</v>
      </c>
      <c r="G218" s="204"/>
      <c r="H218" s="205"/>
      <c r="I218" s="235" t="s">
        <v>1122</v>
      </c>
      <c r="J218" s="235">
        <v>28</v>
      </c>
      <c r="K218" s="237">
        <v>14</v>
      </c>
    </row>
    <row r="219" spans="1:11" ht="15.95" customHeight="1">
      <c r="A219" s="922"/>
      <c r="B219" s="204"/>
      <c r="C219" s="203" t="s">
        <v>1296</v>
      </c>
      <c r="D219" s="203" t="s">
        <v>1295</v>
      </c>
      <c r="E219" s="204"/>
      <c r="F219" s="214" t="s">
        <v>338</v>
      </c>
      <c r="G219" s="204"/>
      <c r="H219" s="205"/>
      <c r="I219" s="235" t="s">
        <v>1122</v>
      </c>
      <c r="J219" s="235">
        <v>44</v>
      </c>
      <c r="K219" s="235">
        <v>22</v>
      </c>
    </row>
    <row r="220" spans="1:11" ht="15.95" customHeight="1">
      <c r="A220" s="922"/>
      <c r="B220" s="204"/>
      <c r="C220" s="203" t="s">
        <v>1297</v>
      </c>
      <c r="D220" s="203" t="s">
        <v>1298</v>
      </c>
      <c r="E220" s="204"/>
      <c r="F220" s="204"/>
      <c r="G220" s="214" t="s">
        <v>338</v>
      </c>
      <c r="H220" s="205"/>
      <c r="I220" s="235" t="s">
        <v>1127</v>
      </c>
      <c r="J220" s="235">
        <v>1</v>
      </c>
      <c r="K220" s="237">
        <v>0.5</v>
      </c>
    </row>
    <row r="221" spans="1:11" ht="15.95" customHeight="1">
      <c r="A221" s="922"/>
      <c r="B221" s="204"/>
      <c r="C221" s="203" t="s">
        <v>1299</v>
      </c>
      <c r="D221" s="203" t="s">
        <v>1298</v>
      </c>
      <c r="E221" s="204"/>
      <c r="F221" s="204"/>
      <c r="G221" s="214" t="s">
        <v>338</v>
      </c>
      <c r="H221" s="205"/>
      <c r="I221" s="235" t="s">
        <v>1127</v>
      </c>
      <c r="J221" s="235">
        <v>2</v>
      </c>
      <c r="K221" s="235">
        <v>1</v>
      </c>
    </row>
    <row r="222" spans="1:11" ht="15.95" customHeight="1">
      <c r="A222" s="922"/>
      <c r="B222" s="204"/>
      <c r="C222" s="203" t="s">
        <v>1178</v>
      </c>
      <c r="D222" s="203" t="s">
        <v>1298</v>
      </c>
      <c r="E222" s="204"/>
      <c r="F222" s="204"/>
      <c r="G222" s="214" t="s">
        <v>338</v>
      </c>
      <c r="H222" s="205"/>
      <c r="I222" s="235" t="s">
        <v>1127</v>
      </c>
      <c r="J222" s="235">
        <v>2</v>
      </c>
      <c r="K222" s="237">
        <v>1</v>
      </c>
    </row>
    <row r="223" spans="1:11" ht="15.95" customHeight="1">
      <c r="A223" s="922"/>
      <c r="B223" s="204"/>
      <c r="C223" s="203" t="s">
        <v>1300</v>
      </c>
      <c r="D223" s="203" t="s">
        <v>1298</v>
      </c>
      <c r="E223" s="204"/>
      <c r="F223" s="204"/>
      <c r="G223" s="214" t="s">
        <v>338</v>
      </c>
      <c r="H223" s="205"/>
      <c r="I223" s="235" t="s">
        <v>1127</v>
      </c>
      <c r="J223" s="235">
        <v>8</v>
      </c>
      <c r="K223" s="237">
        <v>4</v>
      </c>
    </row>
    <row r="224" spans="1:11" ht="17.100000000000001" customHeight="1">
      <c r="A224" s="922"/>
      <c r="B224" s="137"/>
      <c r="C224" s="137"/>
      <c r="D224" s="137"/>
      <c r="E224" s="137"/>
      <c r="F224" s="507">
        <v>2</v>
      </c>
      <c r="G224" s="137">
        <v>4</v>
      </c>
      <c r="H224" s="137"/>
      <c r="I224" s="137"/>
      <c r="J224" s="508">
        <f>SUM(J218:J223)</f>
        <v>85</v>
      </c>
      <c r="K224" s="508">
        <f>SUM(K218:K223)</f>
        <v>42.5</v>
      </c>
    </row>
    <row r="225" spans="1:11" ht="17.100000000000001" customHeight="1">
      <c r="A225" s="922"/>
      <c r="B225" s="120">
        <v>257</v>
      </c>
      <c r="C225" s="144" t="s">
        <v>2529</v>
      </c>
      <c r="D225" s="122"/>
      <c r="E225" s="123"/>
      <c r="F225" s="124"/>
      <c r="G225" s="124"/>
      <c r="H225" s="124"/>
      <c r="I225" s="125"/>
      <c r="J225" s="125"/>
      <c r="K225" s="126"/>
    </row>
    <row r="226" spans="1:11" ht="15.95" customHeight="1">
      <c r="A226" s="922"/>
      <c r="B226" s="204"/>
      <c r="C226" s="203" t="s">
        <v>1301</v>
      </c>
      <c r="D226" s="203" t="s">
        <v>1302</v>
      </c>
      <c r="E226" s="204"/>
      <c r="F226" s="214" t="s">
        <v>338</v>
      </c>
      <c r="G226" s="204"/>
      <c r="H226" s="205"/>
      <c r="I226" s="235" t="s">
        <v>1127</v>
      </c>
      <c r="J226" s="235">
        <v>12</v>
      </c>
      <c r="K226" s="237">
        <v>3</v>
      </c>
    </row>
    <row r="227" spans="1:11" ht="15.95" customHeight="1">
      <c r="A227" s="922"/>
      <c r="B227" s="204"/>
      <c r="C227" s="203" t="s">
        <v>1303</v>
      </c>
      <c r="D227" s="203" t="s">
        <v>1302</v>
      </c>
      <c r="E227" s="204"/>
      <c r="F227" s="214" t="s">
        <v>338</v>
      </c>
      <c r="G227" s="204"/>
      <c r="H227" s="205"/>
      <c r="I227" s="235" t="s">
        <v>1127</v>
      </c>
      <c r="J227" s="235">
        <v>32</v>
      </c>
      <c r="K227" s="235">
        <v>8</v>
      </c>
    </row>
    <row r="228" spans="1:11" ht="15.95" customHeight="1">
      <c r="A228" s="922"/>
      <c r="B228" s="137"/>
      <c r="C228" s="137"/>
      <c r="D228" s="137"/>
      <c r="E228" s="137"/>
      <c r="F228" s="507">
        <v>2</v>
      </c>
      <c r="G228" s="137"/>
      <c r="H228" s="137"/>
      <c r="I228" s="137"/>
      <c r="J228" s="508">
        <f>SUM(J226:J227)</f>
        <v>44</v>
      </c>
      <c r="K228" s="508">
        <f>SUM(K226:K227)</f>
        <v>11</v>
      </c>
    </row>
    <row r="229" spans="1:11" ht="15.95" customHeight="1">
      <c r="A229" s="922"/>
      <c r="B229" s="120">
        <v>258</v>
      </c>
      <c r="C229" s="144" t="s">
        <v>2528</v>
      </c>
      <c r="D229" s="122"/>
      <c r="E229" s="123"/>
      <c r="F229" s="124"/>
      <c r="G229" s="124"/>
      <c r="H229" s="124"/>
      <c r="I229" s="125"/>
      <c r="J229" s="125"/>
      <c r="K229" s="126"/>
    </row>
    <row r="230" spans="1:11" ht="15.95" customHeight="1">
      <c r="A230" s="922"/>
      <c r="B230" s="204"/>
      <c r="C230" s="203" t="s">
        <v>1304</v>
      </c>
      <c r="D230" s="203" t="s">
        <v>1305</v>
      </c>
      <c r="E230" s="204"/>
      <c r="F230" s="214" t="s">
        <v>338</v>
      </c>
      <c r="G230" s="204"/>
      <c r="H230" s="205"/>
      <c r="I230" s="235" t="s">
        <v>1127</v>
      </c>
      <c r="J230" s="235">
        <v>28</v>
      </c>
      <c r="K230" s="237">
        <v>7</v>
      </c>
    </row>
    <row r="231" spans="1:11" ht="15.95" customHeight="1">
      <c r="A231" s="922"/>
      <c r="B231" s="137"/>
      <c r="C231" s="137"/>
      <c r="D231" s="137"/>
      <c r="E231" s="137"/>
      <c r="F231" s="507">
        <v>1</v>
      </c>
      <c r="G231" s="137"/>
      <c r="H231" s="137"/>
      <c r="I231" s="137"/>
      <c r="J231" s="508">
        <f>SUM(J230)</f>
        <v>28</v>
      </c>
      <c r="K231" s="508">
        <f>SUM(K230)</f>
        <v>7</v>
      </c>
    </row>
    <row r="232" spans="1:11" ht="15.95" customHeight="1">
      <c r="A232" s="922"/>
      <c r="B232" s="120">
        <v>259</v>
      </c>
      <c r="C232" s="144" t="s">
        <v>2527</v>
      </c>
      <c r="D232" s="122"/>
      <c r="E232" s="123"/>
      <c r="F232" s="124"/>
      <c r="G232" s="124"/>
      <c r="H232" s="124"/>
      <c r="I232" s="125"/>
      <c r="J232" s="125"/>
      <c r="K232" s="126"/>
    </row>
    <row r="233" spans="1:11" ht="15.95" customHeight="1">
      <c r="A233" s="922"/>
      <c r="B233" s="204"/>
      <c r="C233" s="203" t="s">
        <v>1306</v>
      </c>
      <c r="D233" s="203" t="s">
        <v>1307</v>
      </c>
      <c r="E233" s="204"/>
      <c r="F233" s="214" t="s">
        <v>338</v>
      </c>
      <c r="G233" s="204"/>
      <c r="H233" s="205"/>
      <c r="I233" s="235" t="s">
        <v>1122</v>
      </c>
      <c r="J233" s="235">
        <v>16</v>
      </c>
      <c r="K233" s="237">
        <v>8</v>
      </c>
    </row>
    <row r="234" spans="1:11" ht="15.95" customHeight="1">
      <c r="A234" s="922"/>
      <c r="B234" s="204"/>
      <c r="C234" s="203" t="s">
        <v>1308</v>
      </c>
      <c r="D234" s="203" t="s">
        <v>1307</v>
      </c>
      <c r="E234" s="204"/>
      <c r="F234" s="214" t="s">
        <v>338</v>
      </c>
      <c r="G234" s="204"/>
      <c r="H234" s="205"/>
      <c r="I234" s="235" t="s">
        <v>1122</v>
      </c>
      <c r="J234" s="235">
        <v>28</v>
      </c>
      <c r="K234" s="235">
        <v>7</v>
      </c>
    </row>
    <row r="235" spans="1:11" ht="15.95" customHeight="1">
      <c r="A235" s="922"/>
      <c r="B235" s="137"/>
      <c r="C235" s="137"/>
      <c r="D235" s="137"/>
      <c r="E235" s="137"/>
      <c r="F235" s="507">
        <v>2</v>
      </c>
      <c r="G235" s="137"/>
      <c r="H235" s="137"/>
      <c r="I235" s="137"/>
      <c r="J235" s="508">
        <f>SUM(J233:J234)</f>
        <v>44</v>
      </c>
      <c r="K235" s="508">
        <f>SUM(K233:K234)</f>
        <v>15</v>
      </c>
    </row>
    <row r="236" spans="1:11" ht="15.95" customHeight="1">
      <c r="A236" s="922"/>
      <c r="B236" s="120">
        <v>260</v>
      </c>
      <c r="C236" s="144" t="s">
        <v>2530</v>
      </c>
      <c r="D236" s="122"/>
      <c r="E236" s="123"/>
      <c r="F236" s="124"/>
      <c r="G236" s="124"/>
      <c r="H236" s="124"/>
      <c r="I236" s="125"/>
      <c r="J236" s="125"/>
      <c r="K236" s="126"/>
    </row>
    <row r="237" spans="1:11" ht="15.95" customHeight="1">
      <c r="A237" s="922"/>
      <c r="B237" s="204"/>
      <c r="C237" s="203" t="s">
        <v>1309</v>
      </c>
      <c r="D237" s="203" t="s">
        <v>1310</v>
      </c>
      <c r="E237" s="204"/>
      <c r="F237" s="214" t="s">
        <v>338</v>
      </c>
      <c r="G237" s="204"/>
      <c r="H237" s="205"/>
      <c r="I237" s="235" t="s">
        <v>1122</v>
      </c>
      <c r="J237" s="235">
        <v>64</v>
      </c>
      <c r="K237" s="237">
        <v>32</v>
      </c>
    </row>
    <row r="238" spans="1:11" ht="15.95" customHeight="1">
      <c r="A238" s="923"/>
      <c r="B238" s="204"/>
      <c r="C238" s="203" t="s">
        <v>1282</v>
      </c>
      <c r="D238" s="203" t="s">
        <v>1310</v>
      </c>
      <c r="E238" s="204"/>
      <c r="F238" s="214" t="s">
        <v>338</v>
      </c>
      <c r="G238" s="204"/>
      <c r="H238" s="205"/>
      <c r="I238" s="235" t="s">
        <v>1122</v>
      </c>
      <c r="J238" s="235">
        <v>52</v>
      </c>
      <c r="K238" s="235">
        <v>26</v>
      </c>
    </row>
    <row r="239" spans="1:11" ht="15.95" customHeight="1">
      <c r="A239" s="228"/>
      <c r="B239" s="137"/>
      <c r="C239" s="137"/>
      <c r="D239" s="137"/>
      <c r="E239" s="137"/>
      <c r="F239" s="507">
        <v>2</v>
      </c>
      <c r="G239" s="137"/>
      <c r="H239" s="137"/>
      <c r="I239" s="137"/>
      <c r="J239" s="508">
        <f>SUM(J237:J238)</f>
        <v>116</v>
      </c>
      <c r="K239" s="508">
        <f>SUM(K237:K238)</f>
        <v>58</v>
      </c>
    </row>
    <row r="240" spans="1:11" ht="17.100000000000001" customHeight="1">
      <c r="A240" s="224"/>
      <c r="B240" s="924" t="s">
        <v>273</v>
      </c>
      <c r="C240" s="924"/>
      <c r="D240" s="924"/>
      <c r="E240" s="224"/>
      <c r="F240" s="225">
        <f>F224+F228+F231+F235+F239</f>
        <v>9</v>
      </c>
      <c r="G240" s="224">
        <f>G224</f>
        <v>4</v>
      </c>
      <c r="H240" s="224"/>
      <c r="I240" s="753"/>
      <c r="J240" s="224">
        <f>J224+J228+J231+J235+J239</f>
        <v>317</v>
      </c>
      <c r="K240" s="224">
        <f>K224+K228+K231+K235+K239</f>
        <v>133.5</v>
      </c>
    </row>
    <row r="241" spans="1:11" ht="17.100000000000001" customHeight="1">
      <c r="A241" s="928" t="s">
        <v>1311</v>
      </c>
      <c r="B241" s="120">
        <v>261</v>
      </c>
      <c r="C241" s="144" t="s">
        <v>2531</v>
      </c>
      <c r="D241" s="122"/>
      <c r="E241" s="123"/>
      <c r="F241" s="124"/>
      <c r="G241" s="124"/>
      <c r="H241" s="124"/>
      <c r="I241" s="125"/>
      <c r="J241" s="125"/>
      <c r="K241" s="126"/>
    </row>
    <row r="242" spans="1:11" ht="15.95" customHeight="1">
      <c r="A242" s="929"/>
      <c r="B242" s="561"/>
      <c r="C242" s="562" t="s">
        <v>503</v>
      </c>
      <c r="D242" s="562" t="s">
        <v>1312</v>
      </c>
      <c r="E242" s="561"/>
      <c r="F242" s="214" t="s">
        <v>338</v>
      </c>
      <c r="G242" s="561"/>
      <c r="H242" s="563"/>
      <c r="I242" s="233" t="s">
        <v>1122</v>
      </c>
      <c r="J242" s="233">
        <v>40</v>
      </c>
      <c r="K242" s="564">
        <v>20</v>
      </c>
    </row>
    <row r="243" spans="1:11" ht="15.95" customHeight="1">
      <c r="A243" s="929"/>
      <c r="B243" s="137"/>
      <c r="C243" s="137"/>
      <c r="D243" s="137"/>
      <c r="E243" s="137"/>
      <c r="F243" s="507">
        <v>1</v>
      </c>
      <c r="G243" s="137"/>
      <c r="H243" s="137"/>
      <c r="I243" s="137"/>
      <c r="J243" s="508">
        <f>SUM(J242)</f>
        <v>40</v>
      </c>
      <c r="K243" s="508">
        <f>SUM(K242)</f>
        <v>20</v>
      </c>
    </row>
    <row r="244" spans="1:11" ht="15.95" customHeight="1">
      <c r="A244" s="929"/>
      <c r="B244" s="120">
        <v>262</v>
      </c>
      <c r="C244" s="144" t="s">
        <v>2532</v>
      </c>
      <c r="D244" s="122"/>
      <c r="E244" s="123"/>
      <c r="F244" s="124"/>
      <c r="G244" s="124"/>
      <c r="H244" s="124"/>
      <c r="I244" s="125"/>
      <c r="J244" s="125"/>
      <c r="K244" s="126"/>
    </row>
    <row r="245" spans="1:11" ht="15.95" customHeight="1">
      <c r="A245" s="929"/>
      <c r="B245" s="765"/>
      <c r="C245" s="766" t="s">
        <v>501</v>
      </c>
      <c r="D245" s="562" t="s">
        <v>1313</v>
      </c>
      <c r="E245" s="561"/>
      <c r="F245" s="214" t="s">
        <v>338</v>
      </c>
      <c r="G245" s="561"/>
      <c r="H245" s="563"/>
      <c r="I245" s="233" t="s">
        <v>1127</v>
      </c>
      <c r="J245" s="233">
        <v>58</v>
      </c>
      <c r="K245" s="564">
        <v>14</v>
      </c>
    </row>
    <row r="246" spans="1:11" ht="15.95" customHeight="1">
      <c r="A246" s="929"/>
      <c r="B246" s="137"/>
      <c r="C246" s="137"/>
      <c r="D246" s="137"/>
      <c r="E246" s="137"/>
      <c r="F246" s="507">
        <v>1</v>
      </c>
      <c r="G246" s="137"/>
      <c r="H246" s="137"/>
      <c r="I246" s="137"/>
      <c r="J246" s="508">
        <f>SUM(J245)</f>
        <v>58</v>
      </c>
      <c r="K246" s="508">
        <f>SUM(K245)</f>
        <v>14</v>
      </c>
    </row>
    <row r="247" spans="1:11" ht="15.95" customHeight="1">
      <c r="A247" s="929"/>
      <c r="B247" s="120">
        <v>263</v>
      </c>
      <c r="C247" s="144" t="s">
        <v>2533</v>
      </c>
      <c r="D247" s="122"/>
      <c r="E247" s="123"/>
      <c r="F247" s="124"/>
      <c r="G247" s="124"/>
      <c r="H247" s="124"/>
      <c r="I247" s="125"/>
      <c r="J247" s="125"/>
      <c r="K247" s="126"/>
    </row>
    <row r="248" spans="1:11" ht="15.95" customHeight="1">
      <c r="A248" s="929"/>
      <c r="B248" s="247"/>
      <c r="C248" s="246" t="s">
        <v>2410</v>
      </c>
      <c r="D248" s="204" t="s">
        <v>2411</v>
      </c>
      <c r="E248" s="214"/>
      <c r="F248" s="214" t="s">
        <v>338</v>
      </c>
      <c r="G248" s="205"/>
      <c r="H248" s="235"/>
      <c r="I248" s="235" t="s">
        <v>349</v>
      </c>
      <c r="J248" s="237">
        <v>16</v>
      </c>
      <c r="K248" s="564">
        <v>4</v>
      </c>
    </row>
    <row r="249" spans="1:11" ht="15.95" customHeight="1">
      <c r="A249" s="929"/>
      <c r="B249" s="137"/>
      <c r="C249" s="137"/>
      <c r="D249" s="137"/>
      <c r="E249" s="137"/>
      <c r="F249" s="507">
        <v>1</v>
      </c>
      <c r="G249" s="137"/>
      <c r="H249" s="137"/>
      <c r="I249" s="137"/>
      <c r="J249" s="508">
        <f>SUM(J248)</f>
        <v>16</v>
      </c>
      <c r="K249" s="508">
        <f>SUM(K248)</f>
        <v>4</v>
      </c>
    </row>
    <row r="250" spans="1:11" ht="15.95" customHeight="1">
      <c r="A250" s="929"/>
      <c r="B250" s="120">
        <v>264</v>
      </c>
      <c r="C250" s="144" t="s">
        <v>2534</v>
      </c>
      <c r="D250" s="122"/>
      <c r="E250" s="123"/>
      <c r="F250" s="124"/>
      <c r="G250" s="124"/>
      <c r="H250" s="124"/>
      <c r="I250" s="125"/>
      <c r="J250" s="125"/>
      <c r="K250" s="126"/>
    </row>
    <row r="251" spans="1:11" ht="15.95" customHeight="1">
      <c r="A251" s="929"/>
      <c r="B251" s="765"/>
      <c r="C251" s="766" t="s">
        <v>494</v>
      </c>
      <c r="D251" s="562" t="s">
        <v>1314</v>
      </c>
      <c r="E251" s="561"/>
      <c r="F251" s="214" t="s">
        <v>338</v>
      </c>
      <c r="G251" s="561"/>
      <c r="H251" s="563"/>
      <c r="I251" s="233" t="s">
        <v>1122</v>
      </c>
      <c r="J251" s="233">
        <v>40</v>
      </c>
      <c r="K251" s="564">
        <v>20</v>
      </c>
    </row>
    <row r="252" spans="1:11" ht="15.95" customHeight="1">
      <c r="A252" s="929"/>
      <c r="B252" s="137"/>
      <c r="C252" s="137"/>
      <c r="D252" s="137"/>
      <c r="E252" s="137"/>
      <c r="F252" s="507">
        <v>1</v>
      </c>
      <c r="G252" s="137"/>
      <c r="H252" s="137"/>
      <c r="I252" s="137"/>
      <c r="J252" s="508">
        <f>SUM(J251)</f>
        <v>40</v>
      </c>
      <c r="K252" s="508">
        <f>SUM(K251)</f>
        <v>20</v>
      </c>
    </row>
    <row r="253" spans="1:11" ht="15.95" customHeight="1">
      <c r="A253" s="929"/>
      <c r="B253" s="120">
        <v>265</v>
      </c>
      <c r="C253" s="144" t="s">
        <v>2535</v>
      </c>
      <c r="D253" s="122"/>
      <c r="E253" s="123"/>
      <c r="F253" s="124"/>
      <c r="G253" s="124"/>
      <c r="H253" s="124"/>
      <c r="I253" s="125"/>
      <c r="J253" s="125"/>
      <c r="K253" s="126"/>
    </row>
    <row r="254" spans="1:11" ht="15.95" customHeight="1">
      <c r="A254" s="929"/>
      <c r="B254" s="765"/>
      <c r="C254" s="766" t="s">
        <v>2412</v>
      </c>
      <c r="D254" s="562" t="s">
        <v>2413</v>
      </c>
      <c r="E254" s="561"/>
      <c r="F254" s="214" t="s">
        <v>338</v>
      </c>
      <c r="G254" s="561"/>
      <c r="H254" s="563"/>
      <c r="I254" s="233" t="s">
        <v>349</v>
      </c>
      <c r="J254" s="233">
        <v>44</v>
      </c>
      <c r="K254" s="564">
        <v>11</v>
      </c>
    </row>
    <row r="255" spans="1:11" ht="15.95" customHeight="1">
      <c r="A255" s="930"/>
      <c r="B255" s="137"/>
      <c r="C255" s="137"/>
      <c r="D255" s="137"/>
      <c r="E255" s="137"/>
      <c r="F255" s="507">
        <v>1</v>
      </c>
      <c r="G255" s="137"/>
      <c r="H255" s="137"/>
      <c r="I255" s="137"/>
      <c r="J255" s="508">
        <f>SUM(J254)</f>
        <v>44</v>
      </c>
      <c r="K255" s="508">
        <f>SUM(K254)</f>
        <v>11</v>
      </c>
    </row>
    <row r="256" spans="1:11" ht="15.95" customHeight="1">
      <c r="A256" s="225"/>
      <c r="B256" s="924" t="s">
        <v>273</v>
      </c>
      <c r="C256" s="924"/>
      <c r="D256" s="924"/>
      <c r="E256" s="224"/>
      <c r="F256" s="225">
        <f>F255+F252+F249+F246+F243</f>
        <v>5</v>
      </c>
      <c r="G256" s="225">
        <f t="shared" ref="G256:I256" si="0">G255+G252+G249+G246+G243</f>
        <v>0</v>
      </c>
      <c r="H256" s="225">
        <f t="shared" si="0"/>
        <v>0</v>
      </c>
      <c r="I256" s="225">
        <f t="shared" si="0"/>
        <v>0</v>
      </c>
      <c r="J256" s="224">
        <f>J255+J252+J246+J243+J249</f>
        <v>198</v>
      </c>
      <c r="K256" s="224">
        <f>K255+K252+K249+K246+K243</f>
        <v>69</v>
      </c>
    </row>
    <row r="257" spans="1:11" ht="17.100000000000001" customHeight="1">
      <c r="A257" s="921" t="s">
        <v>1315</v>
      </c>
      <c r="B257" s="120">
        <v>266</v>
      </c>
      <c r="C257" s="120" t="s">
        <v>2536</v>
      </c>
      <c r="D257" s="144"/>
      <c r="E257" s="122"/>
      <c r="F257" s="123"/>
      <c r="G257" s="124"/>
      <c r="H257" s="124"/>
      <c r="I257" s="124"/>
      <c r="J257" s="125"/>
      <c r="K257" s="228"/>
    </row>
    <row r="258" spans="1:11" ht="15.95" customHeight="1">
      <c r="A258" s="922"/>
      <c r="B258" s="204"/>
      <c r="C258" s="203" t="s">
        <v>1316</v>
      </c>
      <c r="D258" s="203" t="s">
        <v>1317</v>
      </c>
      <c r="E258" s="204"/>
      <c r="F258" s="204"/>
      <c r="G258" s="214" t="s">
        <v>338</v>
      </c>
      <c r="H258" s="205"/>
      <c r="I258" s="235" t="s">
        <v>1127</v>
      </c>
      <c r="J258" s="235">
        <v>1</v>
      </c>
      <c r="K258" s="237">
        <v>0.5</v>
      </c>
    </row>
    <row r="259" spans="1:11" ht="15.95" customHeight="1">
      <c r="A259" s="922"/>
      <c r="B259" s="204"/>
      <c r="C259" s="203" t="s">
        <v>1318</v>
      </c>
      <c r="D259" s="203" t="s">
        <v>1317</v>
      </c>
      <c r="E259" s="204"/>
      <c r="F259" s="204"/>
      <c r="G259" s="214" t="s">
        <v>338</v>
      </c>
      <c r="H259" s="205"/>
      <c r="I259" s="235" t="s">
        <v>1127</v>
      </c>
      <c r="J259" s="235">
        <v>1</v>
      </c>
      <c r="K259" s="237">
        <v>0.5</v>
      </c>
    </row>
    <row r="260" spans="1:11" ht="15.95" customHeight="1">
      <c r="A260" s="922"/>
      <c r="B260" s="204"/>
      <c r="C260" s="203" t="s">
        <v>1319</v>
      </c>
      <c r="D260" s="203" t="s">
        <v>1317</v>
      </c>
      <c r="E260" s="204"/>
      <c r="F260" s="204"/>
      <c r="G260" s="214" t="s">
        <v>338</v>
      </c>
      <c r="H260" s="205"/>
      <c r="I260" s="235" t="s">
        <v>1127</v>
      </c>
      <c r="J260" s="235">
        <v>1</v>
      </c>
      <c r="K260" s="237">
        <v>0.5</v>
      </c>
    </row>
    <row r="261" spans="1:11" ht="15.95" customHeight="1">
      <c r="A261" s="922"/>
      <c r="B261" s="204"/>
      <c r="C261" s="203" t="s">
        <v>1320</v>
      </c>
      <c r="D261" s="203" t="s">
        <v>1317</v>
      </c>
      <c r="E261" s="204"/>
      <c r="F261" s="204"/>
      <c r="G261" s="214" t="s">
        <v>338</v>
      </c>
      <c r="H261" s="205"/>
      <c r="I261" s="235" t="s">
        <v>1127</v>
      </c>
      <c r="J261" s="235">
        <v>1</v>
      </c>
      <c r="K261" s="237">
        <v>0.5</v>
      </c>
    </row>
    <row r="262" spans="1:11" ht="15.95" customHeight="1">
      <c r="A262" s="922"/>
      <c r="B262" s="204"/>
      <c r="C262" s="203" t="s">
        <v>1275</v>
      </c>
      <c r="D262" s="203" t="s">
        <v>1317</v>
      </c>
      <c r="E262" s="204"/>
      <c r="F262" s="204"/>
      <c r="G262" s="214" t="s">
        <v>338</v>
      </c>
      <c r="H262" s="205"/>
      <c r="I262" s="235" t="s">
        <v>1127</v>
      </c>
      <c r="J262" s="235">
        <v>1</v>
      </c>
      <c r="K262" s="237">
        <v>0.5</v>
      </c>
    </row>
    <row r="263" spans="1:11" ht="15.95" customHeight="1">
      <c r="A263" s="922"/>
      <c r="B263" s="204"/>
      <c r="C263" s="203" t="s">
        <v>1321</v>
      </c>
      <c r="D263" s="203" t="s">
        <v>1317</v>
      </c>
      <c r="E263" s="204"/>
      <c r="F263" s="204"/>
      <c r="G263" s="214" t="s">
        <v>338</v>
      </c>
      <c r="H263" s="205"/>
      <c r="I263" s="235" t="s">
        <v>1127</v>
      </c>
      <c r="J263" s="235">
        <v>1</v>
      </c>
      <c r="K263" s="237">
        <v>0.5</v>
      </c>
    </row>
    <row r="264" spans="1:11" ht="15.95" customHeight="1">
      <c r="A264" s="922"/>
      <c r="B264" s="204"/>
      <c r="C264" s="203" t="s">
        <v>1322</v>
      </c>
      <c r="D264" s="203" t="s">
        <v>1317</v>
      </c>
      <c r="E264" s="204"/>
      <c r="F264" s="204"/>
      <c r="G264" s="214" t="s">
        <v>338</v>
      </c>
      <c r="H264" s="205"/>
      <c r="I264" s="235" t="s">
        <v>1127</v>
      </c>
      <c r="J264" s="235">
        <v>1</v>
      </c>
      <c r="K264" s="237">
        <v>0.5</v>
      </c>
    </row>
    <row r="265" spans="1:11" ht="15.95" customHeight="1">
      <c r="A265" s="922"/>
      <c r="B265" s="204"/>
      <c r="C265" s="203" t="s">
        <v>1323</v>
      </c>
      <c r="D265" s="203" t="s">
        <v>1317</v>
      </c>
      <c r="E265" s="204"/>
      <c r="F265" s="204"/>
      <c r="G265" s="214" t="s">
        <v>338</v>
      </c>
      <c r="H265" s="205"/>
      <c r="I265" s="235" t="s">
        <v>1127</v>
      </c>
      <c r="J265" s="235">
        <v>1</v>
      </c>
      <c r="K265" s="237">
        <v>0.5</v>
      </c>
    </row>
    <row r="266" spans="1:11" ht="15.95" customHeight="1">
      <c r="A266" s="922"/>
      <c r="B266" s="204"/>
      <c r="C266" s="203" t="s">
        <v>1324</v>
      </c>
      <c r="D266" s="203" t="s">
        <v>1317</v>
      </c>
      <c r="E266" s="204"/>
      <c r="F266" s="204"/>
      <c r="G266" s="214" t="s">
        <v>338</v>
      </c>
      <c r="H266" s="205"/>
      <c r="I266" s="235" t="s">
        <v>1127</v>
      </c>
      <c r="J266" s="235">
        <v>2</v>
      </c>
      <c r="K266" s="237">
        <v>1</v>
      </c>
    </row>
    <row r="267" spans="1:11" ht="15.95" customHeight="1">
      <c r="A267" s="922"/>
      <c r="B267" s="204"/>
      <c r="C267" s="203" t="s">
        <v>1325</v>
      </c>
      <c r="D267" s="203" t="s">
        <v>1317</v>
      </c>
      <c r="E267" s="204"/>
      <c r="F267" s="204"/>
      <c r="G267" s="214" t="s">
        <v>338</v>
      </c>
      <c r="H267" s="205"/>
      <c r="I267" s="235" t="s">
        <v>1127</v>
      </c>
      <c r="J267" s="235">
        <v>1</v>
      </c>
      <c r="K267" s="237">
        <v>0.5</v>
      </c>
    </row>
    <row r="268" spans="1:11" ht="15.95" customHeight="1">
      <c r="A268" s="922"/>
      <c r="B268" s="204"/>
      <c r="C268" s="203" t="s">
        <v>1326</v>
      </c>
      <c r="D268" s="203" t="s">
        <v>1317</v>
      </c>
      <c r="E268" s="204"/>
      <c r="F268" s="204"/>
      <c r="G268" s="214" t="s">
        <v>338</v>
      </c>
      <c r="H268" s="205"/>
      <c r="I268" s="235" t="s">
        <v>1127</v>
      </c>
      <c r="J268" s="235">
        <v>1</v>
      </c>
      <c r="K268" s="237">
        <v>0.5</v>
      </c>
    </row>
    <row r="269" spans="1:11" ht="15.95" customHeight="1">
      <c r="A269" s="922"/>
      <c r="B269" s="204"/>
      <c r="C269" s="203" t="s">
        <v>1327</v>
      </c>
      <c r="D269" s="203" t="s">
        <v>1317</v>
      </c>
      <c r="G269" s="214" t="s">
        <v>338</v>
      </c>
      <c r="H269" s="205"/>
      <c r="I269" s="235" t="s">
        <v>1127</v>
      </c>
      <c r="J269" s="235">
        <v>8</v>
      </c>
      <c r="K269" s="237">
        <v>4</v>
      </c>
    </row>
    <row r="270" spans="1:11" ht="15.95" customHeight="1">
      <c r="A270" s="922"/>
      <c r="B270" s="204"/>
      <c r="C270" s="203" t="s">
        <v>581</v>
      </c>
      <c r="D270" s="203" t="s">
        <v>1328</v>
      </c>
      <c r="E270" s="204"/>
      <c r="F270" s="214" t="s">
        <v>338</v>
      </c>
      <c r="G270" s="204"/>
      <c r="H270" s="205"/>
      <c r="I270" s="235" t="s">
        <v>1122</v>
      </c>
      <c r="J270" s="235">
        <v>80</v>
      </c>
      <c r="K270" s="237">
        <v>40</v>
      </c>
    </row>
    <row r="271" spans="1:11" ht="15.95" customHeight="1">
      <c r="A271" s="922"/>
      <c r="B271" s="204"/>
      <c r="C271" s="203" t="s">
        <v>1329</v>
      </c>
      <c r="D271" s="203" t="s">
        <v>1328</v>
      </c>
      <c r="E271" s="204"/>
      <c r="F271" s="214" t="s">
        <v>338</v>
      </c>
      <c r="G271" s="204"/>
      <c r="H271" s="205"/>
      <c r="I271" s="235" t="s">
        <v>1122</v>
      </c>
      <c r="J271" s="235">
        <v>52</v>
      </c>
      <c r="K271" s="237">
        <v>26</v>
      </c>
    </row>
    <row r="272" spans="1:11" ht="17.100000000000001" customHeight="1">
      <c r="A272" s="922"/>
      <c r="B272" s="137"/>
      <c r="C272" s="137"/>
      <c r="D272" s="137"/>
      <c r="E272" s="137"/>
      <c r="F272" s="507">
        <v>2</v>
      </c>
      <c r="G272" s="137">
        <v>12</v>
      </c>
      <c r="H272" s="137"/>
      <c r="I272" s="137"/>
      <c r="J272" s="508">
        <f>SUM(J258:J271)</f>
        <v>152</v>
      </c>
      <c r="K272" s="508">
        <f>SUM(K258:K271)</f>
        <v>76</v>
      </c>
    </row>
    <row r="273" spans="1:11" ht="17.100000000000001" customHeight="1">
      <c r="A273" s="922"/>
      <c r="B273" s="120">
        <v>267</v>
      </c>
      <c r="C273" s="120" t="s">
        <v>2540</v>
      </c>
      <c r="D273" s="144"/>
      <c r="E273" s="122"/>
      <c r="F273" s="123"/>
      <c r="G273" s="124"/>
      <c r="H273" s="124"/>
      <c r="I273" s="124"/>
      <c r="J273" s="125"/>
      <c r="K273" s="228"/>
    </row>
    <row r="274" spans="1:11" ht="17.100000000000001" customHeight="1">
      <c r="A274" s="922"/>
      <c r="B274" s="220"/>
      <c r="C274" s="203" t="s">
        <v>501</v>
      </c>
      <c r="D274" s="203" t="s">
        <v>1330</v>
      </c>
      <c r="F274" s="214" t="s">
        <v>338</v>
      </c>
      <c r="G274" s="204"/>
      <c r="H274" s="205"/>
      <c r="I274" s="235" t="s">
        <v>1122</v>
      </c>
      <c r="J274" s="235">
        <v>26</v>
      </c>
      <c r="K274" s="237">
        <v>13</v>
      </c>
    </row>
    <row r="275" spans="1:11" ht="17.100000000000001" customHeight="1">
      <c r="A275" s="922"/>
      <c r="B275" s="204"/>
      <c r="C275" s="203" t="s">
        <v>1331</v>
      </c>
      <c r="D275" s="203" t="s">
        <v>1332</v>
      </c>
      <c r="E275" s="204"/>
      <c r="F275" s="204"/>
      <c r="G275" s="214" t="s">
        <v>338</v>
      </c>
      <c r="H275" s="205"/>
      <c r="I275" s="235" t="s">
        <v>1127</v>
      </c>
      <c r="J275" s="235">
        <v>1</v>
      </c>
      <c r="K275" s="237">
        <v>0.5</v>
      </c>
    </row>
    <row r="276" spans="1:11" ht="17.100000000000001" customHeight="1">
      <c r="A276" s="922"/>
      <c r="B276" s="204"/>
      <c r="C276" s="203" t="s">
        <v>1333</v>
      </c>
      <c r="D276" s="203" t="s">
        <v>1332</v>
      </c>
      <c r="E276" s="204"/>
      <c r="F276" s="204"/>
      <c r="G276" s="214" t="s">
        <v>338</v>
      </c>
      <c r="H276" s="205"/>
      <c r="I276" s="235" t="s">
        <v>1127</v>
      </c>
      <c r="J276" s="235">
        <v>3</v>
      </c>
      <c r="K276" s="237">
        <v>1.5</v>
      </c>
    </row>
    <row r="277" spans="1:11" ht="17.100000000000001" customHeight="1">
      <c r="A277" s="922"/>
      <c r="B277" s="137"/>
      <c r="C277" s="137"/>
      <c r="D277" s="137"/>
      <c r="E277" s="137"/>
      <c r="F277" s="507">
        <v>1</v>
      </c>
      <c r="G277" s="137">
        <v>2</v>
      </c>
      <c r="H277" s="137"/>
      <c r="I277" s="137"/>
      <c r="J277" s="508">
        <f>SUM(J274:J276)</f>
        <v>30</v>
      </c>
      <c r="K277" s="508">
        <f>SUM(K274:K276)</f>
        <v>15</v>
      </c>
    </row>
    <row r="278" spans="1:11" ht="17.100000000000001" customHeight="1">
      <c r="A278" s="922"/>
      <c r="B278" s="120">
        <v>268</v>
      </c>
      <c r="C278" s="120" t="s">
        <v>2539</v>
      </c>
      <c r="D278" s="144"/>
      <c r="E278" s="122"/>
      <c r="F278" s="123"/>
      <c r="G278" s="124"/>
      <c r="H278" s="124"/>
      <c r="I278" s="124"/>
      <c r="J278" s="125"/>
      <c r="K278" s="228"/>
    </row>
    <row r="279" spans="1:11" ht="17.100000000000001" customHeight="1">
      <c r="A279" s="922"/>
      <c r="B279" s="204"/>
      <c r="C279" s="203" t="s">
        <v>1334</v>
      </c>
      <c r="D279" s="203" t="s">
        <v>1335</v>
      </c>
      <c r="E279" s="204"/>
      <c r="F279" s="214" t="s">
        <v>338</v>
      </c>
      <c r="G279" s="204"/>
      <c r="H279" s="205"/>
      <c r="I279" s="235" t="s">
        <v>1127</v>
      </c>
      <c r="J279" s="235">
        <v>40</v>
      </c>
      <c r="K279" s="237">
        <v>10</v>
      </c>
    </row>
    <row r="280" spans="1:11" ht="17.100000000000001" customHeight="1">
      <c r="A280" s="922"/>
      <c r="B280" s="204"/>
      <c r="C280" s="203" t="s">
        <v>1336</v>
      </c>
      <c r="D280" s="203" t="s">
        <v>1335</v>
      </c>
      <c r="E280" s="204"/>
      <c r="F280" s="214" t="s">
        <v>338</v>
      </c>
      <c r="G280" s="204"/>
      <c r="H280" s="205"/>
      <c r="I280" s="235" t="s">
        <v>1127</v>
      </c>
      <c r="J280" s="235">
        <v>40</v>
      </c>
      <c r="K280" s="237">
        <v>10</v>
      </c>
    </row>
    <row r="281" spans="1:11" ht="17.100000000000001" customHeight="1">
      <c r="A281" s="922"/>
      <c r="B281" s="204"/>
      <c r="C281" s="203" t="s">
        <v>1337</v>
      </c>
      <c r="D281" s="203" t="s">
        <v>1338</v>
      </c>
      <c r="E281" s="204"/>
      <c r="F281" s="204"/>
      <c r="G281" s="214" t="s">
        <v>338</v>
      </c>
      <c r="H281" s="205"/>
      <c r="I281" s="235" t="s">
        <v>1127</v>
      </c>
      <c r="J281" s="235">
        <v>1</v>
      </c>
      <c r="K281" s="237">
        <v>0.5</v>
      </c>
    </row>
    <row r="282" spans="1:11" ht="17.100000000000001" customHeight="1">
      <c r="A282" s="922"/>
      <c r="B282" s="204"/>
      <c r="C282" s="203" t="s">
        <v>1339</v>
      </c>
      <c r="D282" s="203" t="s">
        <v>1338</v>
      </c>
      <c r="E282" s="204"/>
      <c r="F282" s="204"/>
      <c r="G282" s="214" t="s">
        <v>338</v>
      </c>
      <c r="H282" s="205"/>
      <c r="I282" s="235" t="s">
        <v>1127</v>
      </c>
      <c r="J282" s="235">
        <v>1</v>
      </c>
      <c r="K282" s="237">
        <v>0.5</v>
      </c>
    </row>
    <row r="283" spans="1:11" ht="17.100000000000001" customHeight="1">
      <c r="A283" s="922"/>
      <c r="B283" s="204"/>
      <c r="C283" s="203" t="s">
        <v>1340</v>
      </c>
      <c r="D283" s="203" t="s">
        <v>1338</v>
      </c>
      <c r="E283" s="204"/>
      <c r="F283" s="204"/>
      <c r="G283" s="214" t="s">
        <v>338</v>
      </c>
      <c r="H283" s="205"/>
      <c r="I283" s="235" t="s">
        <v>1127</v>
      </c>
      <c r="J283" s="235">
        <v>9</v>
      </c>
      <c r="K283" s="237">
        <v>4.5</v>
      </c>
    </row>
    <row r="284" spans="1:11" ht="17.100000000000001" customHeight="1">
      <c r="A284" s="922"/>
      <c r="B284" s="204"/>
      <c r="C284" s="203" t="s">
        <v>1341</v>
      </c>
      <c r="D284" s="203" t="s">
        <v>1338</v>
      </c>
      <c r="E284" s="204"/>
      <c r="F284" s="204"/>
      <c r="G284" s="214" t="s">
        <v>338</v>
      </c>
      <c r="H284" s="205"/>
      <c r="I284" s="235" t="s">
        <v>1127</v>
      </c>
      <c r="J284" s="235">
        <v>9</v>
      </c>
      <c r="K284" s="237">
        <v>4.5</v>
      </c>
    </row>
    <row r="285" spans="1:11" ht="17.100000000000001" customHeight="1">
      <c r="A285" s="922"/>
      <c r="B285" s="204"/>
      <c r="C285" s="203" t="s">
        <v>1342</v>
      </c>
      <c r="D285" s="203" t="s">
        <v>1338</v>
      </c>
      <c r="E285" s="204"/>
      <c r="F285" s="204"/>
      <c r="G285" s="214" t="s">
        <v>338</v>
      </c>
      <c r="H285" s="205"/>
      <c r="I285" s="235" t="s">
        <v>1127</v>
      </c>
      <c r="J285" s="235">
        <v>3</v>
      </c>
      <c r="K285" s="237">
        <v>1.5</v>
      </c>
    </row>
    <row r="286" spans="1:11" ht="17.100000000000001" customHeight="1">
      <c r="A286" s="922"/>
      <c r="B286" s="204"/>
      <c r="C286" s="203" t="s">
        <v>1343</v>
      </c>
      <c r="D286" s="203" t="s">
        <v>1338</v>
      </c>
      <c r="E286" s="204"/>
      <c r="F286" s="204"/>
      <c r="G286" s="214" t="s">
        <v>338</v>
      </c>
      <c r="H286" s="205"/>
      <c r="I286" s="235" t="s">
        <v>1127</v>
      </c>
      <c r="J286" s="235">
        <v>1</v>
      </c>
      <c r="K286" s="237">
        <v>0.5</v>
      </c>
    </row>
    <row r="287" spans="1:11" ht="17.100000000000001" customHeight="1">
      <c r="A287" s="922"/>
      <c r="B287" s="204"/>
      <c r="C287" s="203" t="s">
        <v>1344</v>
      </c>
      <c r="D287" s="203" t="s">
        <v>1338</v>
      </c>
      <c r="E287" s="204"/>
      <c r="F287" s="204"/>
      <c r="G287" s="214" t="s">
        <v>338</v>
      </c>
      <c r="H287" s="205"/>
      <c r="I287" s="235" t="s">
        <v>1127</v>
      </c>
      <c r="J287" s="235">
        <v>1</v>
      </c>
      <c r="K287" s="237">
        <v>0.5</v>
      </c>
    </row>
    <row r="288" spans="1:11" ht="17.100000000000001" customHeight="1">
      <c r="A288" s="922"/>
      <c r="B288" s="204"/>
      <c r="C288" s="203" t="s">
        <v>1345</v>
      </c>
      <c r="D288" s="203" t="s">
        <v>1338</v>
      </c>
      <c r="E288" s="204"/>
      <c r="F288" s="204"/>
      <c r="G288" s="214" t="s">
        <v>338</v>
      </c>
      <c r="H288" s="205"/>
      <c r="I288" s="235" t="s">
        <v>1127</v>
      </c>
      <c r="J288" s="235">
        <v>1</v>
      </c>
      <c r="K288" s="237">
        <v>0.5</v>
      </c>
    </row>
    <row r="289" spans="1:11" ht="17.100000000000001" customHeight="1">
      <c r="A289" s="922"/>
      <c r="B289" s="204"/>
      <c r="C289" s="203" t="s">
        <v>1346</v>
      </c>
      <c r="D289" s="203" t="s">
        <v>1338</v>
      </c>
      <c r="E289" s="204"/>
      <c r="F289" s="204"/>
      <c r="G289" s="214" t="s">
        <v>338</v>
      </c>
      <c r="H289" s="205"/>
      <c r="I289" s="235" t="s">
        <v>1127</v>
      </c>
      <c r="J289" s="235">
        <v>1</v>
      </c>
      <c r="K289" s="237">
        <v>0.5</v>
      </c>
    </row>
    <row r="290" spans="1:11" ht="17.100000000000001" customHeight="1">
      <c r="A290" s="922"/>
      <c r="B290" s="204"/>
      <c r="C290" s="203" t="s">
        <v>1347</v>
      </c>
      <c r="D290" s="203" t="s">
        <v>1338</v>
      </c>
      <c r="E290" s="204"/>
      <c r="F290" s="204"/>
      <c r="G290" s="214" t="s">
        <v>338</v>
      </c>
      <c r="H290" s="205"/>
      <c r="I290" s="235" t="s">
        <v>1127</v>
      </c>
      <c r="J290" s="235">
        <v>1</v>
      </c>
      <c r="K290" s="237">
        <v>0.5</v>
      </c>
    </row>
    <row r="291" spans="1:11" ht="17.100000000000001" customHeight="1">
      <c r="A291" s="922"/>
      <c r="B291" s="204"/>
      <c r="C291" s="203" t="s">
        <v>1348</v>
      </c>
      <c r="D291" s="203" t="s">
        <v>1338</v>
      </c>
      <c r="E291" s="204"/>
      <c r="F291" s="204"/>
      <c r="G291" s="214" t="s">
        <v>338</v>
      </c>
      <c r="H291" s="205"/>
      <c r="I291" s="235" t="s">
        <v>1127</v>
      </c>
      <c r="J291" s="235">
        <v>6</v>
      </c>
      <c r="K291" s="237">
        <v>3</v>
      </c>
    </row>
    <row r="292" spans="1:11" ht="17.100000000000001" customHeight="1">
      <c r="A292" s="922"/>
      <c r="B292" s="204"/>
      <c r="C292" s="203" t="s">
        <v>1349</v>
      </c>
      <c r="D292" s="203" t="s">
        <v>1338</v>
      </c>
      <c r="E292" s="204"/>
      <c r="F292" s="204"/>
      <c r="G292" s="214" t="s">
        <v>338</v>
      </c>
      <c r="H292" s="205"/>
      <c r="I292" s="235" t="s">
        <v>1127</v>
      </c>
      <c r="J292" s="235">
        <v>6</v>
      </c>
      <c r="K292" s="237">
        <v>3</v>
      </c>
    </row>
    <row r="293" spans="1:11" ht="17.100000000000001" customHeight="1">
      <c r="A293" s="922"/>
      <c r="B293" s="204"/>
      <c r="C293" s="203" t="s">
        <v>980</v>
      </c>
      <c r="D293" s="203" t="s">
        <v>1338</v>
      </c>
      <c r="E293" s="204"/>
      <c r="F293" s="204"/>
      <c r="G293" s="214" t="s">
        <v>338</v>
      </c>
      <c r="H293" s="205"/>
      <c r="I293" s="235" t="s">
        <v>1127</v>
      </c>
      <c r="J293" s="235">
        <v>7</v>
      </c>
      <c r="K293" s="237">
        <v>3.5</v>
      </c>
    </row>
    <row r="294" spans="1:11" ht="17.100000000000001" customHeight="1">
      <c r="A294" s="922"/>
      <c r="B294" s="137"/>
      <c r="C294" s="137"/>
      <c r="D294" s="137"/>
      <c r="E294" s="137"/>
      <c r="F294" s="507">
        <v>2</v>
      </c>
      <c r="G294" s="137">
        <v>13</v>
      </c>
      <c r="H294" s="137"/>
      <c r="I294" s="137"/>
      <c r="J294" s="508">
        <f>SUM(J279:J293)</f>
        <v>127</v>
      </c>
      <c r="K294" s="508">
        <f>SUM(K279:K293)</f>
        <v>43.5</v>
      </c>
    </row>
    <row r="295" spans="1:11" ht="17.100000000000001" customHeight="1">
      <c r="A295" s="922"/>
      <c r="B295" s="120">
        <v>269</v>
      </c>
      <c r="C295" s="120" t="s">
        <v>2538</v>
      </c>
      <c r="D295" s="144"/>
      <c r="E295" s="122"/>
      <c r="F295" s="123"/>
      <c r="G295" s="124"/>
      <c r="H295" s="124"/>
      <c r="I295" s="124"/>
      <c r="J295" s="125"/>
      <c r="K295" s="228"/>
    </row>
    <row r="296" spans="1:11" ht="17.100000000000001" customHeight="1">
      <c r="A296" s="922"/>
      <c r="B296" s="204"/>
      <c r="C296" s="203" t="s">
        <v>1336</v>
      </c>
      <c r="D296" s="203" t="s">
        <v>1350</v>
      </c>
      <c r="E296" s="204"/>
      <c r="F296" s="214" t="s">
        <v>338</v>
      </c>
      <c r="G296" s="204"/>
      <c r="H296" s="205"/>
      <c r="I296" s="235" t="s">
        <v>1122</v>
      </c>
      <c r="J296" s="235">
        <v>70</v>
      </c>
      <c r="K296" s="237">
        <v>35</v>
      </c>
    </row>
    <row r="297" spans="1:11" ht="17.100000000000001" customHeight="1">
      <c r="A297" s="922"/>
      <c r="B297" s="204"/>
      <c r="C297" s="203" t="s">
        <v>1351</v>
      </c>
      <c r="D297" s="203" t="s">
        <v>1352</v>
      </c>
      <c r="E297" s="204"/>
      <c r="F297" s="204"/>
      <c r="G297" s="214" t="s">
        <v>338</v>
      </c>
      <c r="H297" s="205"/>
      <c r="I297" s="235" t="s">
        <v>1127</v>
      </c>
      <c r="J297" s="235">
        <v>6</v>
      </c>
      <c r="K297" s="237">
        <v>3</v>
      </c>
    </row>
    <row r="298" spans="1:11" ht="17.100000000000001" customHeight="1">
      <c r="A298" s="922"/>
      <c r="B298" s="137"/>
      <c r="C298" s="137"/>
      <c r="D298" s="137"/>
      <c r="E298" s="137"/>
      <c r="F298" s="507">
        <v>1</v>
      </c>
      <c r="G298" s="137">
        <v>1</v>
      </c>
      <c r="H298" s="137"/>
      <c r="I298" s="137"/>
      <c r="J298" s="508">
        <f>SUM(J296:J297)</f>
        <v>76</v>
      </c>
      <c r="K298" s="508">
        <f>SUM(K296:K297)</f>
        <v>38</v>
      </c>
    </row>
    <row r="299" spans="1:11" ht="17.100000000000001" customHeight="1">
      <c r="A299" s="922"/>
      <c r="B299" s="120">
        <v>270</v>
      </c>
      <c r="C299" s="120" t="s">
        <v>2537</v>
      </c>
      <c r="D299" s="144"/>
      <c r="E299" s="122"/>
      <c r="F299" s="123"/>
      <c r="G299" s="124"/>
      <c r="H299" s="124"/>
      <c r="I299" s="124"/>
      <c r="J299" s="125"/>
      <c r="K299" s="228"/>
    </row>
    <row r="300" spans="1:11" ht="17.100000000000001" customHeight="1">
      <c r="A300" s="922"/>
      <c r="B300" s="204"/>
      <c r="C300" s="203" t="s">
        <v>1353</v>
      </c>
      <c r="D300" s="203" t="s">
        <v>1354</v>
      </c>
      <c r="E300" s="204"/>
      <c r="F300" s="214" t="s">
        <v>338</v>
      </c>
      <c r="G300" s="204"/>
      <c r="H300" s="205"/>
      <c r="I300" s="235" t="s">
        <v>1122</v>
      </c>
      <c r="J300" s="235">
        <v>60</v>
      </c>
      <c r="K300" s="237">
        <v>30</v>
      </c>
    </row>
    <row r="301" spans="1:11" ht="17.100000000000001" customHeight="1">
      <c r="A301" s="922"/>
      <c r="B301" s="204"/>
      <c r="C301" s="203" t="s">
        <v>1355</v>
      </c>
      <c r="D301" s="203" t="s">
        <v>1354</v>
      </c>
      <c r="E301" s="204"/>
      <c r="F301" s="214" t="s">
        <v>338</v>
      </c>
      <c r="G301" s="204"/>
      <c r="H301" s="205"/>
      <c r="I301" s="235" t="s">
        <v>1122</v>
      </c>
      <c r="J301" s="235">
        <v>48</v>
      </c>
      <c r="K301" s="237">
        <v>24</v>
      </c>
    </row>
    <row r="302" spans="1:11" ht="17.100000000000001" customHeight="1">
      <c r="A302" s="923"/>
      <c r="B302" s="206"/>
      <c r="C302" s="239" t="s">
        <v>1356</v>
      </c>
      <c r="D302" s="239" t="s">
        <v>1357</v>
      </c>
      <c r="E302" s="238"/>
      <c r="F302" s="238"/>
      <c r="G302" s="240" t="s">
        <v>338</v>
      </c>
      <c r="H302" s="241"/>
      <c r="I302" s="243" t="s">
        <v>1127</v>
      </c>
      <c r="J302" s="243">
        <v>1</v>
      </c>
      <c r="K302" s="245">
        <v>0.5</v>
      </c>
    </row>
    <row r="303" spans="1:11" ht="17.100000000000001" customHeight="1">
      <c r="A303" s="228"/>
      <c r="B303" s="137"/>
      <c r="C303" s="137"/>
      <c r="D303" s="137"/>
      <c r="E303" s="137"/>
      <c r="F303" s="507">
        <v>2</v>
      </c>
      <c r="G303" s="137">
        <v>1</v>
      </c>
      <c r="H303" s="137"/>
      <c r="I303" s="137"/>
      <c r="J303" s="508">
        <f>SUM(J300:J302)</f>
        <v>109</v>
      </c>
      <c r="K303" s="508">
        <f>SUM(K300:K302)</f>
        <v>54.5</v>
      </c>
    </row>
    <row r="304" spans="1:11" ht="17.100000000000001" customHeight="1">
      <c r="A304" s="224"/>
      <c r="B304" s="924" t="s">
        <v>273</v>
      </c>
      <c r="C304" s="924"/>
      <c r="D304" s="924"/>
      <c r="E304" s="224"/>
      <c r="F304" s="225">
        <f>F272+F294+F298+F303</f>
        <v>7</v>
      </c>
      <c r="G304" s="224">
        <f>G272+G277+G294+G298+G303</f>
        <v>29</v>
      </c>
      <c r="H304" s="224"/>
      <c r="I304" s="753"/>
      <c r="J304" s="224">
        <f>J272+J277+J294+J298+J303</f>
        <v>494</v>
      </c>
      <c r="K304" s="224">
        <f>K272+K277+K294+K298+K303</f>
        <v>227</v>
      </c>
    </row>
    <row r="305" spans="1:11" ht="17.100000000000001" customHeight="1">
      <c r="A305" s="925" t="s">
        <v>331</v>
      </c>
      <c r="B305" s="926"/>
      <c r="C305" s="926"/>
      <c r="D305" s="927"/>
      <c r="E305" s="248">
        <f>E35+E75+E111+E142+E167+E216+E240+E256+E304</f>
        <v>3</v>
      </c>
      <c r="F305" s="248">
        <f>F35+F75+F111+F142+F167+F216+F240+F256+F304</f>
        <v>51</v>
      </c>
      <c r="G305" s="248">
        <f>G35+G75+G111+G142+G167+G216+G240+G256+G304</f>
        <v>139</v>
      </c>
      <c r="H305" s="249"/>
      <c r="I305" s="249"/>
      <c r="J305" s="250">
        <f>J35+J75+J111+J142+J167+J216+J240+J256+J304</f>
        <v>4293.2</v>
      </c>
      <c r="K305" s="250">
        <f>K35+K75+K111+K142+K167+K216+K240+K256+K304</f>
        <v>2346.1</v>
      </c>
    </row>
    <row r="306" spans="1:11" ht="17.100000000000001" customHeight="1">
      <c r="A306" s="712"/>
      <c r="B306" s="714" t="s">
        <v>2541</v>
      </c>
      <c r="C306" s="713" t="s">
        <v>2542</v>
      </c>
    </row>
    <row r="307" spans="1:11" ht="17.100000000000001" customHeight="1">
      <c r="C307" s="713" t="s">
        <v>2543</v>
      </c>
    </row>
  </sheetData>
  <mergeCells count="36">
    <mergeCell ref="A3:K3"/>
    <mergeCell ref="A5:K5"/>
    <mergeCell ref="A9:A10"/>
    <mergeCell ref="C9:C10"/>
    <mergeCell ref="D9:D10"/>
    <mergeCell ref="E9:H9"/>
    <mergeCell ref="I9:I10"/>
    <mergeCell ref="J9:J10"/>
    <mergeCell ref="K9:K10"/>
    <mergeCell ref="B216:D216"/>
    <mergeCell ref="A11:A34"/>
    <mergeCell ref="B35:D35"/>
    <mergeCell ref="A36:A50"/>
    <mergeCell ref="B75:D75"/>
    <mergeCell ref="B111:D111"/>
    <mergeCell ref="A112:A140"/>
    <mergeCell ref="B142:D142"/>
    <mergeCell ref="A143:A165"/>
    <mergeCell ref="B167:D167"/>
    <mergeCell ref="A168:A210"/>
    <mergeCell ref="A76:A110"/>
    <mergeCell ref="A217:A238"/>
    <mergeCell ref="B304:D304"/>
    <mergeCell ref="A305:D305"/>
    <mergeCell ref="B240:D240"/>
    <mergeCell ref="A241:A255"/>
    <mergeCell ref="B256:D256"/>
    <mergeCell ref="A257:A302"/>
    <mergeCell ref="S82:V82"/>
    <mergeCell ref="W82:W83"/>
    <mergeCell ref="X82:X83"/>
    <mergeCell ref="Y82:Y83"/>
    <mergeCell ref="O82:O83"/>
    <mergeCell ref="P82:P83"/>
    <mergeCell ref="Q82:Q83"/>
    <mergeCell ref="R82:R83"/>
  </mergeCells>
  <pageMargins left="0.7" right="0.7" top="0.75" bottom="0.75" header="0.3" footer="0.3"/>
  <pageSetup scale="80" orientation="portrait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N252"/>
  <sheetViews>
    <sheetView zoomScale="80" zoomScaleNormal="80" workbookViewId="0">
      <selection activeCell="B5" sqref="B5:K5"/>
    </sheetView>
  </sheetViews>
  <sheetFormatPr defaultRowHeight="15"/>
  <cols>
    <col min="1" max="1" width="9.140625" customWidth="1"/>
    <col min="2" max="2" width="7" style="505" customWidth="1"/>
    <col min="3" max="3" width="35.42578125" style="41" customWidth="1"/>
    <col min="4" max="4" width="19.85546875" style="59" customWidth="1"/>
    <col min="5" max="5" width="7" style="515" customWidth="1"/>
    <col min="6" max="6" width="7.28515625" style="515" customWidth="1"/>
    <col min="7" max="7" width="7.140625" style="515" customWidth="1"/>
    <col min="8" max="8" width="6.28515625" style="515" customWidth="1"/>
    <col min="9" max="9" width="8" style="515" customWidth="1"/>
    <col min="10" max="10" width="8.5703125" style="515" customWidth="1"/>
    <col min="11" max="11" width="7.85546875" style="16" customWidth="1"/>
    <col min="222" max="222" width="7.85546875" customWidth="1"/>
    <col min="223" max="223" width="5.140625" customWidth="1"/>
    <col min="224" max="224" width="35.42578125" customWidth="1"/>
    <col min="225" max="225" width="19.85546875" customWidth="1"/>
    <col min="226" max="226" width="5.42578125" customWidth="1"/>
    <col min="227" max="227" width="6.28515625" customWidth="1"/>
    <col min="228" max="228" width="7.5703125" customWidth="1"/>
    <col min="229" max="229" width="6.7109375" customWidth="1"/>
    <col min="230" max="230" width="12.5703125" customWidth="1"/>
    <col min="231" max="231" width="8.5703125" customWidth="1"/>
    <col min="232" max="232" width="7.85546875" customWidth="1"/>
    <col min="478" max="478" width="7.85546875" customWidth="1"/>
    <col min="479" max="479" width="5.140625" customWidth="1"/>
    <col min="480" max="480" width="35.42578125" customWidth="1"/>
    <col min="481" max="481" width="19.85546875" customWidth="1"/>
    <col min="482" max="482" width="5.42578125" customWidth="1"/>
    <col min="483" max="483" width="6.28515625" customWidth="1"/>
    <col min="484" max="484" width="7.5703125" customWidth="1"/>
    <col min="485" max="485" width="6.7109375" customWidth="1"/>
    <col min="486" max="486" width="12.5703125" customWidth="1"/>
    <col min="487" max="487" width="8.5703125" customWidth="1"/>
    <col min="488" max="488" width="7.85546875" customWidth="1"/>
    <col min="734" max="734" width="7.85546875" customWidth="1"/>
    <col min="735" max="735" width="5.140625" customWidth="1"/>
    <col min="736" max="736" width="35.42578125" customWidth="1"/>
    <col min="737" max="737" width="19.85546875" customWidth="1"/>
    <col min="738" max="738" width="5.42578125" customWidth="1"/>
    <col min="739" max="739" width="6.28515625" customWidth="1"/>
    <col min="740" max="740" width="7.5703125" customWidth="1"/>
    <col min="741" max="741" width="6.7109375" customWidth="1"/>
    <col min="742" max="742" width="12.5703125" customWidth="1"/>
    <col min="743" max="743" width="8.5703125" customWidth="1"/>
    <col min="744" max="744" width="7.85546875" customWidth="1"/>
    <col min="990" max="990" width="7.85546875" customWidth="1"/>
    <col min="991" max="991" width="5.140625" customWidth="1"/>
    <col min="992" max="992" width="35.42578125" customWidth="1"/>
    <col min="993" max="993" width="19.85546875" customWidth="1"/>
    <col min="994" max="994" width="5.42578125" customWidth="1"/>
    <col min="995" max="995" width="6.28515625" customWidth="1"/>
    <col min="996" max="996" width="7.5703125" customWidth="1"/>
    <col min="997" max="997" width="6.7109375" customWidth="1"/>
    <col min="998" max="998" width="12.5703125" customWidth="1"/>
    <col min="999" max="999" width="8.5703125" customWidth="1"/>
    <col min="1000" max="1000" width="7.85546875" customWidth="1"/>
    <col min="1246" max="1246" width="7.85546875" customWidth="1"/>
    <col min="1247" max="1247" width="5.140625" customWidth="1"/>
    <col min="1248" max="1248" width="35.42578125" customWidth="1"/>
    <col min="1249" max="1249" width="19.85546875" customWidth="1"/>
    <col min="1250" max="1250" width="5.42578125" customWidth="1"/>
    <col min="1251" max="1251" width="6.28515625" customWidth="1"/>
    <col min="1252" max="1252" width="7.5703125" customWidth="1"/>
    <col min="1253" max="1253" width="6.7109375" customWidth="1"/>
    <col min="1254" max="1254" width="12.5703125" customWidth="1"/>
    <col min="1255" max="1255" width="8.5703125" customWidth="1"/>
    <col min="1256" max="1256" width="7.85546875" customWidth="1"/>
    <col min="1502" max="1502" width="7.85546875" customWidth="1"/>
    <col min="1503" max="1503" width="5.140625" customWidth="1"/>
    <col min="1504" max="1504" width="35.42578125" customWidth="1"/>
    <col min="1505" max="1505" width="19.85546875" customWidth="1"/>
    <col min="1506" max="1506" width="5.42578125" customWidth="1"/>
    <col min="1507" max="1507" width="6.28515625" customWidth="1"/>
    <col min="1508" max="1508" width="7.5703125" customWidth="1"/>
    <col min="1509" max="1509" width="6.7109375" customWidth="1"/>
    <col min="1510" max="1510" width="12.5703125" customWidth="1"/>
    <col min="1511" max="1511" width="8.5703125" customWidth="1"/>
    <col min="1512" max="1512" width="7.85546875" customWidth="1"/>
    <col min="1758" max="1758" width="7.85546875" customWidth="1"/>
    <col min="1759" max="1759" width="5.140625" customWidth="1"/>
    <col min="1760" max="1760" width="35.42578125" customWidth="1"/>
    <col min="1761" max="1761" width="19.85546875" customWidth="1"/>
    <col min="1762" max="1762" width="5.42578125" customWidth="1"/>
    <col min="1763" max="1763" width="6.28515625" customWidth="1"/>
    <col min="1764" max="1764" width="7.5703125" customWidth="1"/>
    <col min="1765" max="1765" width="6.7109375" customWidth="1"/>
    <col min="1766" max="1766" width="12.5703125" customWidth="1"/>
    <col min="1767" max="1767" width="8.5703125" customWidth="1"/>
    <col min="1768" max="1768" width="7.85546875" customWidth="1"/>
    <col min="2014" max="2014" width="7.85546875" customWidth="1"/>
    <col min="2015" max="2015" width="5.140625" customWidth="1"/>
    <col min="2016" max="2016" width="35.42578125" customWidth="1"/>
    <col min="2017" max="2017" width="19.85546875" customWidth="1"/>
    <col min="2018" max="2018" width="5.42578125" customWidth="1"/>
    <col min="2019" max="2019" width="6.28515625" customWidth="1"/>
    <col min="2020" max="2020" width="7.5703125" customWidth="1"/>
    <col min="2021" max="2021" width="6.7109375" customWidth="1"/>
    <col min="2022" max="2022" width="12.5703125" customWidth="1"/>
    <col min="2023" max="2023" width="8.5703125" customWidth="1"/>
    <col min="2024" max="2024" width="7.85546875" customWidth="1"/>
    <col min="2270" max="2270" width="7.85546875" customWidth="1"/>
    <col min="2271" max="2271" width="5.140625" customWidth="1"/>
    <col min="2272" max="2272" width="35.42578125" customWidth="1"/>
    <col min="2273" max="2273" width="19.85546875" customWidth="1"/>
    <col min="2274" max="2274" width="5.42578125" customWidth="1"/>
    <col min="2275" max="2275" width="6.28515625" customWidth="1"/>
    <col min="2276" max="2276" width="7.5703125" customWidth="1"/>
    <col min="2277" max="2277" width="6.7109375" customWidth="1"/>
    <col min="2278" max="2278" width="12.5703125" customWidth="1"/>
    <col min="2279" max="2279" width="8.5703125" customWidth="1"/>
    <col min="2280" max="2280" width="7.85546875" customWidth="1"/>
    <col min="2526" max="2526" width="7.85546875" customWidth="1"/>
    <col min="2527" max="2527" width="5.140625" customWidth="1"/>
    <col min="2528" max="2528" width="35.42578125" customWidth="1"/>
    <col min="2529" max="2529" width="19.85546875" customWidth="1"/>
    <col min="2530" max="2530" width="5.42578125" customWidth="1"/>
    <col min="2531" max="2531" width="6.28515625" customWidth="1"/>
    <col min="2532" max="2532" width="7.5703125" customWidth="1"/>
    <col min="2533" max="2533" width="6.7109375" customWidth="1"/>
    <col min="2534" max="2534" width="12.5703125" customWidth="1"/>
    <col min="2535" max="2535" width="8.5703125" customWidth="1"/>
    <col min="2536" max="2536" width="7.85546875" customWidth="1"/>
    <col min="2782" max="2782" width="7.85546875" customWidth="1"/>
    <col min="2783" max="2783" width="5.140625" customWidth="1"/>
    <col min="2784" max="2784" width="35.42578125" customWidth="1"/>
    <col min="2785" max="2785" width="19.85546875" customWidth="1"/>
    <col min="2786" max="2786" width="5.42578125" customWidth="1"/>
    <col min="2787" max="2787" width="6.28515625" customWidth="1"/>
    <col min="2788" max="2788" width="7.5703125" customWidth="1"/>
    <col min="2789" max="2789" width="6.7109375" customWidth="1"/>
    <col min="2790" max="2790" width="12.5703125" customWidth="1"/>
    <col min="2791" max="2791" width="8.5703125" customWidth="1"/>
    <col min="2792" max="2792" width="7.85546875" customWidth="1"/>
    <col min="3038" max="3038" width="7.85546875" customWidth="1"/>
    <col min="3039" max="3039" width="5.140625" customWidth="1"/>
    <col min="3040" max="3040" width="35.42578125" customWidth="1"/>
    <col min="3041" max="3041" width="19.85546875" customWidth="1"/>
    <col min="3042" max="3042" width="5.42578125" customWidth="1"/>
    <col min="3043" max="3043" width="6.28515625" customWidth="1"/>
    <col min="3044" max="3044" width="7.5703125" customWidth="1"/>
    <col min="3045" max="3045" width="6.7109375" customWidth="1"/>
    <col min="3046" max="3046" width="12.5703125" customWidth="1"/>
    <col min="3047" max="3047" width="8.5703125" customWidth="1"/>
    <col min="3048" max="3048" width="7.85546875" customWidth="1"/>
    <col min="3294" max="3294" width="7.85546875" customWidth="1"/>
    <col min="3295" max="3295" width="5.140625" customWidth="1"/>
    <col min="3296" max="3296" width="35.42578125" customWidth="1"/>
    <col min="3297" max="3297" width="19.85546875" customWidth="1"/>
    <col min="3298" max="3298" width="5.42578125" customWidth="1"/>
    <col min="3299" max="3299" width="6.28515625" customWidth="1"/>
    <col min="3300" max="3300" width="7.5703125" customWidth="1"/>
    <col min="3301" max="3301" width="6.7109375" customWidth="1"/>
    <col min="3302" max="3302" width="12.5703125" customWidth="1"/>
    <col min="3303" max="3303" width="8.5703125" customWidth="1"/>
    <col min="3304" max="3304" width="7.85546875" customWidth="1"/>
    <col min="3550" max="3550" width="7.85546875" customWidth="1"/>
    <col min="3551" max="3551" width="5.140625" customWidth="1"/>
    <col min="3552" max="3552" width="35.42578125" customWidth="1"/>
    <col min="3553" max="3553" width="19.85546875" customWidth="1"/>
    <col min="3554" max="3554" width="5.42578125" customWidth="1"/>
    <col min="3555" max="3555" width="6.28515625" customWidth="1"/>
    <col min="3556" max="3556" width="7.5703125" customWidth="1"/>
    <col min="3557" max="3557" width="6.7109375" customWidth="1"/>
    <col min="3558" max="3558" width="12.5703125" customWidth="1"/>
    <col min="3559" max="3559" width="8.5703125" customWidth="1"/>
    <col min="3560" max="3560" width="7.85546875" customWidth="1"/>
    <col min="3806" max="3806" width="7.85546875" customWidth="1"/>
    <col min="3807" max="3807" width="5.140625" customWidth="1"/>
    <col min="3808" max="3808" width="35.42578125" customWidth="1"/>
    <col min="3809" max="3809" width="19.85546875" customWidth="1"/>
    <col min="3810" max="3810" width="5.42578125" customWidth="1"/>
    <col min="3811" max="3811" width="6.28515625" customWidth="1"/>
    <col min="3812" max="3812" width="7.5703125" customWidth="1"/>
    <col min="3813" max="3813" width="6.7109375" customWidth="1"/>
    <col min="3814" max="3814" width="12.5703125" customWidth="1"/>
    <col min="3815" max="3815" width="8.5703125" customWidth="1"/>
    <col min="3816" max="3816" width="7.85546875" customWidth="1"/>
    <col min="4062" max="4062" width="7.85546875" customWidth="1"/>
    <col min="4063" max="4063" width="5.140625" customWidth="1"/>
    <col min="4064" max="4064" width="35.42578125" customWidth="1"/>
    <col min="4065" max="4065" width="19.85546875" customWidth="1"/>
    <col min="4066" max="4066" width="5.42578125" customWidth="1"/>
    <col min="4067" max="4067" width="6.28515625" customWidth="1"/>
    <col min="4068" max="4068" width="7.5703125" customWidth="1"/>
    <col min="4069" max="4069" width="6.7109375" customWidth="1"/>
    <col min="4070" max="4070" width="12.5703125" customWidth="1"/>
    <col min="4071" max="4071" width="8.5703125" customWidth="1"/>
    <col min="4072" max="4072" width="7.85546875" customWidth="1"/>
    <col min="4318" max="4318" width="7.85546875" customWidth="1"/>
    <col min="4319" max="4319" width="5.140625" customWidth="1"/>
    <col min="4320" max="4320" width="35.42578125" customWidth="1"/>
    <col min="4321" max="4321" width="19.85546875" customWidth="1"/>
    <col min="4322" max="4322" width="5.42578125" customWidth="1"/>
    <col min="4323" max="4323" width="6.28515625" customWidth="1"/>
    <col min="4324" max="4324" width="7.5703125" customWidth="1"/>
    <col min="4325" max="4325" width="6.7109375" customWidth="1"/>
    <col min="4326" max="4326" width="12.5703125" customWidth="1"/>
    <col min="4327" max="4327" width="8.5703125" customWidth="1"/>
    <col min="4328" max="4328" width="7.85546875" customWidth="1"/>
    <col min="4574" max="4574" width="7.85546875" customWidth="1"/>
    <col min="4575" max="4575" width="5.140625" customWidth="1"/>
    <col min="4576" max="4576" width="35.42578125" customWidth="1"/>
    <col min="4577" max="4577" width="19.85546875" customWidth="1"/>
    <col min="4578" max="4578" width="5.42578125" customWidth="1"/>
    <col min="4579" max="4579" width="6.28515625" customWidth="1"/>
    <col min="4580" max="4580" width="7.5703125" customWidth="1"/>
    <col min="4581" max="4581" width="6.7109375" customWidth="1"/>
    <col min="4582" max="4582" width="12.5703125" customWidth="1"/>
    <col min="4583" max="4583" width="8.5703125" customWidth="1"/>
    <col min="4584" max="4584" width="7.85546875" customWidth="1"/>
    <col min="4830" max="4830" width="7.85546875" customWidth="1"/>
    <col min="4831" max="4831" width="5.140625" customWidth="1"/>
    <col min="4832" max="4832" width="35.42578125" customWidth="1"/>
    <col min="4833" max="4833" width="19.85546875" customWidth="1"/>
    <col min="4834" max="4834" width="5.42578125" customWidth="1"/>
    <col min="4835" max="4835" width="6.28515625" customWidth="1"/>
    <col min="4836" max="4836" width="7.5703125" customWidth="1"/>
    <col min="4837" max="4837" width="6.7109375" customWidth="1"/>
    <col min="4838" max="4838" width="12.5703125" customWidth="1"/>
    <col min="4839" max="4839" width="8.5703125" customWidth="1"/>
    <col min="4840" max="4840" width="7.85546875" customWidth="1"/>
    <col min="5086" max="5086" width="7.85546875" customWidth="1"/>
    <col min="5087" max="5087" width="5.140625" customWidth="1"/>
    <col min="5088" max="5088" width="35.42578125" customWidth="1"/>
    <col min="5089" max="5089" width="19.85546875" customWidth="1"/>
    <col min="5090" max="5090" width="5.42578125" customWidth="1"/>
    <col min="5091" max="5091" width="6.28515625" customWidth="1"/>
    <col min="5092" max="5092" width="7.5703125" customWidth="1"/>
    <col min="5093" max="5093" width="6.7109375" customWidth="1"/>
    <col min="5094" max="5094" width="12.5703125" customWidth="1"/>
    <col min="5095" max="5095" width="8.5703125" customWidth="1"/>
    <col min="5096" max="5096" width="7.85546875" customWidth="1"/>
    <col min="5342" max="5342" width="7.85546875" customWidth="1"/>
    <col min="5343" max="5343" width="5.140625" customWidth="1"/>
    <col min="5344" max="5344" width="35.42578125" customWidth="1"/>
    <col min="5345" max="5345" width="19.85546875" customWidth="1"/>
    <col min="5346" max="5346" width="5.42578125" customWidth="1"/>
    <col min="5347" max="5347" width="6.28515625" customWidth="1"/>
    <col min="5348" max="5348" width="7.5703125" customWidth="1"/>
    <col min="5349" max="5349" width="6.7109375" customWidth="1"/>
    <col min="5350" max="5350" width="12.5703125" customWidth="1"/>
    <col min="5351" max="5351" width="8.5703125" customWidth="1"/>
    <col min="5352" max="5352" width="7.85546875" customWidth="1"/>
    <col min="5598" max="5598" width="7.85546875" customWidth="1"/>
    <col min="5599" max="5599" width="5.140625" customWidth="1"/>
    <col min="5600" max="5600" width="35.42578125" customWidth="1"/>
    <col min="5601" max="5601" width="19.85546875" customWidth="1"/>
    <col min="5602" max="5602" width="5.42578125" customWidth="1"/>
    <col min="5603" max="5603" width="6.28515625" customWidth="1"/>
    <col min="5604" max="5604" width="7.5703125" customWidth="1"/>
    <col min="5605" max="5605" width="6.7109375" customWidth="1"/>
    <col min="5606" max="5606" width="12.5703125" customWidth="1"/>
    <col min="5607" max="5607" width="8.5703125" customWidth="1"/>
    <col min="5608" max="5608" width="7.85546875" customWidth="1"/>
    <col min="5854" max="5854" width="7.85546875" customWidth="1"/>
    <col min="5855" max="5855" width="5.140625" customWidth="1"/>
    <col min="5856" max="5856" width="35.42578125" customWidth="1"/>
    <col min="5857" max="5857" width="19.85546875" customWidth="1"/>
    <col min="5858" max="5858" width="5.42578125" customWidth="1"/>
    <col min="5859" max="5859" width="6.28515625" customWidth="1"/>
    <col min="5860" max="5860" width="7.5703125" customWidth="1"/>
    <col min="5861" max="5861" width="6.7109375" customWidth="1"/>
    <col min="5862" max="5862" width="12.5703125" customWidth="1"/>
    <col min="5863" max="5863" width="8.5703125" customWidth="1"/>
    <col min="5864" max="5864" width="7.85546875" customWidth="1"/>
    <col min="6110" max="6110" width="7.85546875" customWidth="1"/>
    <col min="6111" max="6111" width="5.140625" customWidth="1"/>
    <col min="6112" max="6112" width="35.42578125" customWidth="1"/>
    <col min="6113" max="6113" width="19.85546875" customWidth="1"/>
    <col min="6114" max="6114" width="5.42578125" customWidth="1"/>
    <col min="6115" max="6115" width="6.28515625" customWidth="1"/>
    <col min="6116" max="6116" width="7.5703125" customWidth="1"/>
    <col min="6117" max="6117" width="6.7109375" customWidth="1"/>
    <col min="6118" max="6118" width="12.5703125" customWidth="1"/>
    <col min="6119" max="6119" width="8.5703125" customWidth="1"/>
    <col min="6120" max="6120" width="7.85546875" customWidth="1"/>
    <col min="6366" max="6366" width="7.85546875" customWidth="1"/>
    <col min="6367" max="6367" width="5.140625" customWidth="1"/>
    <col min="6368" max="6368" width="35.42578125" customWidth="1"/>
    <col min="6369" max="6369" width="19.85546875" customWidth="1"/>
    <col min="6370" max="6370" width="5.42578125" customWidth="1"/>
    <col min="6371" max="6371" width="6.28515625" customWidth="1"/>
    <col min="6372" max="6372" width="7.5703125" customWidth="1"/>
    <col min="6373" max="6373" width="6.7109375" customWidth="1"/>
    <col min="6374" max="6374" width="12.5703125" customWidth="1"/>
    <col min="6375" max="6375" width="8.5703125" customWidth="1"/>
    <col min="6376" max="6376" width="7.85546875" customWidth="1"/>
    <col min="6622" max="6622" width="7.85546875" customWidth="1"/>
    <col min="6623" max="6623" width="5.140625" customWidth="1"/>
    <col min="6624" max="6624" width="35.42578125" customWidth="1"/>
    <col min="6625" max="6625" width="19.85546875" customWidth="1"/>
    <col min="6626" max="6626" width="5.42578125" customWidth="1"/>
    <col min="6627" max="6627" width="6.28515625" customWidth="1"/>
    <col min="6628" max="6628" width="7.5703125" customWidth="1"/>
    <col min="6629" max="6629" width="6.7109375" customWidth="1"/>
    <col min="6630" max="6630" width="12.5703125" customWidth="1"/>
    <col min="6631" max="6631" width="8.5703125" customWidth="1"/>
    <col min="6632" max="6632" width="7.85546875" customWidth="1"/>
    <col min="6878" max="6878" width="7.85546875" customWidth="1"/>
    <col min="6879" max="6879" width="5.140625" customWidth="1"/>
    <col min="6880" max="6880" width="35.42578125" customWidth="1"/>
    <col min="6881" max="6881" width="19.85546875" customWidth="1"/>
    <col min="6882" max="6882" width="5.42578125" customWidth="1"/>
    <col min="6883" max="6883" width="6.28515625" customWidth="1"/>
    <col min="6884" max="6884" width="7.5703125" customWidth="1"/>
    <col min="6885" max="6885" width="6.7109375" customWidth="1"/>
    <col min="6886" max="6886" width="12.5703125" customWidth="1"/>
    <col min="6887" max="6887" width="8.5703125" customWidth="1"/>
    <col min="6888" max="6888" width="7.85546875" customWidth="1"/>
    <col min="7134" max="7134" width="7.85546875" customWidth="1"/>
    <col min="7135" max="7135" width="5.140625" customWidth="1"/>
    <col min="7136" max="7136" width="35.42578125" customWidth="1"/>
    <col min="7137" max="7137" width="19.85546875" customWidth="1"/>
    <col min="7138" max="7138" width="5.42578125" customWidth="1"/>
    <col min="7139" max="7139" width="6.28515625" customWidth="1"/>
    <col min="7140" max="7140" width="7.5703125" customWidth="1"/>
    <col min="7141" max="7141" width="6.7109375" customWidth="1"/>
    <col min="7142" max="7142" width="12.5703125" customWidth="1"/>
    <col min="7143" max="7143" width="8.5703125" customWidth="1"/>
    <col min="7144" max="7144" width="7.85546875" customWidth="1"/>
    <col min="7390" max="7390" width="7.85546875" customWidth="1"/>
    <col min="7391" max="7391" width="5.140625" customWidth="1"/>
    <col min="7392" max="7392" width="35.42578125" customWidth="1"/>
    <col min="7393" max="7393" width="19.85546875" customWidth="1"/>
    <col min="7394" max="7394" width="5.42578125" customWidth="1"/>
    <col min="7395" max="7395" width="6.28515625" customWidth="1"/>
    <col min="7396" max="7396" width="7.5703125" customWidth="1"/>
    <col min="7397" max="7397" width="6.7109375" customWidth="1"/>
    <col min="7398" max="7398" width="12.5703125" customWidth="1"/>
    <col min="7399" max="7399" width="8.5703125" customWidth="1"/>
    <col min="7400" max="7400" width="7.85546875" customWidth="1"/>
    <col min="7646" max="7646" width="7.85546875" customWidth="1"/>
    <col min="7647" max="7647" width="5.140625" customWidth="1"/>
    <col min="7648" max="7648" width="35.42578125" customWidth="1"/>
    <col min="7649" max="7649" width="19.85546875" customWidth="1"/>
    <col min="7650" max="7650" width="5.42578125" customWidth="1"/>
    <col min="7651" max="7651" width="6.28515625" customWidth="1"/>
    <col min="7652" max="7652" width="7.5703125" customWidth="1"/>
    <col min="7653" max="7653" width="6.7109375" customWidth="1"/>
    <col min="7654" max="7654" width="12.5703125" customWidth="1"/>
    <col min="7655" max="7655" width="8.5703125" customWidth="1"/>
    <col min="7656" max="7656" width="7.85546875" customWidth="1"/>
    <col min="7902" max="7902" width="7.85546875" customWidth="1"/>
    <col min="7903" max="7903" width="5.140625" customWidth="1"/>
    <col min="7904" max="7904" width="35.42578125" customWidth="1"/>
    <col min="7905" max="7905" width="19.85546875" customWidth="1"/>
    <col min="7906" max="7906" width="5.42578125" customWidth="1"/>
    <col min="7907" max="7907" width="6.28515625" customWidth="1"/>
    <col min="7908" max="7908" width="7.5703125" customWidth="1"/>
    <col min="7909" max="7909" width="6.7109375" customWidth="1"/>
    <col min="7910" max="7910" width="12.5703125" customWidth="1"/>
    <col min="7911" max="7911" width="8.5703125" customWidth="1"/>
    <col min="7912" max="7912" width="7.85546875" customWidth="1"/>
    <col min="8158" max="8158" width="7.85546875" customWidth="1"/>
    <col min="8159" max="8159" width="5.140625" customWidth="1"/>
    <col min="8160" max="8160" width="35.42578125" customWidth="1"/>
    <col min="8161" max="8161" width="19.85546875" customWidth="1"/>
    <col min="8162" max="8162" width="5.42578125" customWidth="1"/>
    <col min="8163" max="8163" width="6.28515625" customWidth="1"/>
    <col min="8164" max="8164" width="7.5703125" customWidth="1"/>
    <col min="8165" max="8165" width="6.7109375" customWidth="1"/>
    <col min="8166" max="8166" width="12.5703125" customWidth="1"/>
    <col min="8167" max="8167" width="8.5703125" customWidth="1"/>
    <col min="8168" max="8168" width="7.85546875" customWidth="1"/>
    <col min="8414" max="8414" width="7.85546875" customWidth="1"/>
    <col min="8415" max="8415" width="5.140625" customWidth="1"/>
    <col min="8416" max="8416" width="35.42578125" customWidth="1"/>
    <col min="8417" max="8417" width="19.85546875" customWidth="1"/>
    <col min="8418" max="8418" width="5.42578125" customWidth="1"/>
    <col min="8419" max="8419" width="6.28515625" customWidth="1"/>
    <col min="8420" max="8420" width="7.5703125" customWidth="1"/>
    <col min="8421" max="8421" width="6.7109375" customWidth="1"/>
    <col min="8422" max="8422" width="12.5703125" customWidth="1"/>
    <col min="8423" max="8423" width="8.5703125" customWidth="1"/>
    <col min="8424" max="8424" width="7.85546875" customWidth="1"/>
    <col min="8670" max="8670" width="7.85546875" customWidth="1"/>
    <col min="8671" max="8671" width="5.140625" customWidth="1"/>
    <col min="8672" max="8672" width="35.42578125" customWidth="1"/>
    <col min="8673" max="8673" width="19.85546875" customWidth="1"/>
    <col min="8674" max="8674" width="5.42578125" customWidth="1"/>
    <col min="8675" max="8675" width="6.28515625" customWidth="1"/>
    <col min="8676" max="8676" width="7.5703125" customWidth="1"/>
    <col min="8677" max="8677" width="6.7109375" customWidth="1"/>
    <col min="8678" max="8678" width="12.5703125" customWidth="1"/>
    <col min="8679" max="8679" width="8.5703125" customWidth="1"/>
    <col min="8680" max="8680" width="7.85546875" customWidth="1"/>
    <col min="8926" max="8926" width="7.85546875" customWidth="1"/>
    <col min="8927" max="8927" width="5.140625" customWidth="1"/>
    <col min="8928" max="8928" width="35.42578125" customWidth="1"/>
    <col min="8929" max="8929" width="19.85546875" customWidth="1"/>
    <col min="8930" max="8930" width="5.42578125" customWidth="1"/>
    <col min="8931" max="8931" width="6.28515625" customWidth="1"/>
    <col min="8932" max="8932" width="7.5703125" customWidth="1"/>
    <col min="8933" max="8933" width="6.7109375" customWidth="1"/>
    <col min="8934" max="8934" width="12.5703125" customWidth="1"/>
    <col min="8935" max="8935" width="8.5703125" customWidth="1"/>
    <col min="8936" max="8936" width="7.85546875" customWidth="1"/>
    <col min="9182" max="9182" width="7.85546875" customWidth="1"/>
    <col min="9183" max="9183" width="5.140625" customWidth="1"/>
    <col min="9184" max="9184" width="35.42578125" customWidth="1"/>
    <col min="9185" max="9185" width="19.85546875" customWidth="1"/>
    <col min="9186" max="9186" width="5.42578125" customWidth="1"/>
    <col min="9187" max="9187" width="6.28515625" customWidth="1"/>
    <col min="9188" max="9188" width="7.5703125" customWidth="1"/>
    <col min="9189" max="9189" width="6.7109375" customWidth="1"/>
    <col min="9190" max="9190" width="12.5703125" customWidth="1"/>
    <col min="9191" max="9191" width="8.5703125" customWidth="1"/>
    <col min="9192" max="9192" width="7.85546875" customWidth="1"/>
    <col min="9438" max="9438" width="7.85546875" customWidth="1"/>
    <col min="9439" max="9439" width="5.140625" customWidth="1"/>
    <col min="9440" max="9440" width="35.42578125" customWidth="1"/>
    <col min="9441" max="9441" width="19.85546875" customWidth="1"/>
    <col min="9442" max="9442" width="5.42578125" customWidth="1"/>
    <col min="9443" max="9443" width="6.28515625" customWidth="1"/>
    <col min="9444" max="9444" width="7.5703125" customWidth="1"/>
    <col min="9445" max="9445" width="6.7109375" customWidth="1"/>
    <col min="9446" max="9446" width="12.5703125" customWidth="1"/>
    <col min="9447" max="9447" width="8.5703125" customWidth="1"/>
    <col min="9448" max="9448" width="7.85546875" customWidth="1"/>
    <col min="9694" max="9694" width="7.85546875" customWidth="1"/>
    <col min="9695" max="9695" width="5.140625" customWidth="1"/>
    <col min="9696" max="9696" width="35.42578125" customWidth="1"/>
    <col min="9697" max="9697" width="19.85546875" customWidth="1"/>
    <col min="9698" max="9698" width="5.42578125" customWidth="1"/>
    <col min="9699" max="9699" width="6.28515625" customWidth="1"/>
    <col min="9700" max="9700" width="7.5703125" customWidth="1"/>
    <col min="9701" max="9701" width="6.7109375" customWidth="1"/>
    <col min="9702" max="9702" width="12.5703125" customWidth="1"/>
    <col min="9703" max="9703" width="8.5703125" customWidth="1"/>
    <col min="9704" max="9704" width="7.85546875" customWidth="1"/>
    <col min="9950" max="9950" width="7.85546875" customWidth="1"/>
    <col min="9951" max="9951" width="5.140625" customWidth="1"/>
    <col min="9952" max="9952" width="35.42578125" customWidth="1"/>
    <col min="9953" max="9953" width="19.85546875" customWidth="1"/>
    <col min="9954" max="9954" width="5.42578125" customWidth="1"/>
    <col min="9955" max="9955" width="6.28515625" customWidth="1"/>
    <col min="9956" max="9956" width="7.5703125" customWidth="1"/>
    <col min="9957" max="9957" width="6.7109375" customWidth="1"/>
    <col min="9958" max="9958" width="12.5703125" customWidth="1"/>
    <col min="9959" max="9959" width="8.5703125" customWidth="1"/>
    <col min="9960" max="9960" width="7.85546875" customWidth="1"/>
    <col min="10206" max="10206" width="7.85546875" customWidth="1"/>
    <col min="10207" max="10207" width="5.140625" customWidth="1"/>
    <col min="10208" max="10208" width="35.42578125" customWidth="1"/>
    <col min="10209" max="10209" width="19.85546875" customWidth="1"/>
    <col min="10210" max="10210" width="5.42578125" customWidth="1"/>
    <col min="10211" max="10211" width="6.28515625" customWidth="1"/>
    <col min="10212" max="10212" width="7.5703125" customWidth="1"/>
    <col min="10213" max="10213" width="6.7109375" customWidth="1"/>
    <col min="10214" max="10214" width="12.5703125" customWidth="1"/>
    <col min="10215" max="10215" width="8.5703125" customWidth="1"/>
    <col min="10216" max="10216" width="7.85546875" customWidth="1"/>
    <col min="10462" max="10462" width="7.85546875" customWidth="1"/>
    <col min="10463" max="10463" width="5.140625" customWidth="1"/>
    <col min="10464" max="10464" width="35.42578125" customWidth="1"/>
    <col min="10465" max="10465" width="19.85546875" customWidth="1"/>
    <col min="10466" max="10466" width="5.42578125" customWidth="1"/>
    <col min="10467" max="10467" width="6.28515625" customWidth="1"/>
    <col min="10468" max="10468" width="7.5703125" customWidth="1"/>
    <col min="10469" max="10469" width="6.7109375" customWidth="1"/>
    <col min="10470" max="10470" width="12.5703125" customWidth="1"/>
    <col min="10471" max="10471" width="8.5703125" customWidth="1"/>
    <col min="10472" max="10472" width="7.85546875" customWidth="1"/>
    <col min="10718" max="10718" width="7.85546875" customWidth="1"/>
    <col min="10719" max="10719" width="5.140625" customWidth="1"/>
    <col min="10720" max="10720" width="35.42578125" customWidth="1"/>
    <col min="10721" max="10721" width="19.85546875" customWidth="1"/>
    <col min="10722" max="10722" width="5.42578125" customWidth="1"/>
    <col min="10723" max="10723" width="6.28515625" customWidth="1"/>
    <col min="10724" max="10724" width="7.5703125" customWidth="1"/>
    <col min="10725" max="10725" width="6.7109375" customWidth="1"/>
    <col min="10726" max="10726" width="12.5703125" customWidth="1"/>
    <col min="10727" max="10727" width="8.5703125" customWidth="1"/>
    <col min="10728" max="10728" width="7.85546875" customWidth="1"/>
    <col min="10974" max="10974" width="7.85546875" customWidth="1"/>
    <col min="10975" max="10975" width="5.140625" customWidth="1"/>
    <col min="10976" max="10976" width="35.42578125" customWidth="1"/>
    <col min="10977" max="10977" width="19.85546875" customWidth="1"/>
    <col min="10978" max="10978" width="5.42578125" customWidth="1"/>
    <col min="10979" max="10979" width="6.28515625" customWidth="1"/>
    <col min="10980" max="10980" width="7.5703125" customWidth="1"/>
    <col min="10981" max="10981" width="6.7109375" customWidth="1"/>
    <col min="10982" max="10982" width="12.5703125" customWidth="1"/>
    <col min="10983" max="10983" width="8.5703125" customWidth="1"/>
    <col min="10984" max="10984" width="7.85546875" customWidth="1"/>
    <col min="11230" max="11230" width="7.85546875" customWidth="1"/>
    <col min="11231" max="11231" width="5.140625" customWidth="1"/>
    <col min="11232" max="11232" width="35.42578125" customWidth="1"/>
    <col min="11233" max="11233" width="19.85546875" customWidth="1"/>
    <col min="11234" max="11234" width="5.42578125" customWidth="1"/>
    <col min="11235" max="11235" width="6.28515625" customWidth="1"/>
    <col min="11236" max="11236" width="7.5703125" customWidth="1"/>
    <col min="11237" max="11237" width="6.7109375" customWidth="1"/>
    <col min="11238" max="11238" width="12.5703125" customWidth="1"/>
    <col min="11239" max="11239" width="8.5703125" customWidth="1"/>
    <col min="11240" max="11240" width="7.85546875" customWidth="1"/>
    <col min="11486" max="11486" width="7.85546875" customWidth="1"/>
    <col min="11487" max="11487" width="5.140625" customWidth="1"/>
    <col min="11488" max="11488" width="35.42578125" customWidth="1"/>
    <col min="11489" max="11489" width="19.85546875" customWidth="1"/>
    <col min="11490" max="11490" width="5.42578125" customWidth="1"/>
    <col min="11491" max="11491" width="6.28515625" customWidth="1"/>
    <col min="11492" max="11492" width="7.5703125" customWidth="1"/>
    <col min="11493" max="11493" width="6.7109375" customWidth="1"/>
    <col min="11494" max="11494" width="12.5703125" customWidth="1"/>
    <col min="11495" max="11495" width="8.5703125" customWidth="1"/>
    <col min="11496" max="11496" width="7.85546875" customWidth="1"/>
    <col min="11742" max="11742" width="7.85546875" customWidth="1"/>
    <col min="11743" max="11743" width="5.140625" customWidth="1"/>
    <col min="11744" max="11744" width="35.42578125" customWidth="1"/>
    <col min="11745" max="11745" width="19.85546875" customWidth="1"/>
    <col min="11746" max="11746" width="5.42578125" customWidth="1"/>
    <col min="11747" max="11747" width="6.28515625" customWidth="1"/>
    <col min="11748" max="11748" width="7.5703125" customWidth="1"/>
    <col min="11749" max="11749" width="6.7109375" customWidth="1"/>
    <col min="11750" max="11750" width="12.5703125" customWidth="1"/>
    <col min="11751" max="11751" width="8.5703125" customWidth="1"/>
    <col min="11752" max="11752" width="7.85546875" customWidth="1"/>
    <col min="11998" max="11998" width="7.85546875" customWidth="1"/>
    <col min="11999" max="11999" width="5.140625" customWidth="1"/>
    <col min="12000" max="12000" width="35.42578125" customWidth="1"/>
    <col min="12001" max="12001" width="19.85546875" customWidth="1"/>
    <col min="12002" max="12002" width="5.42578125" customWidth="1"/>
    <col min="12003" max="12003" width="6.28515625" customWidth="1"/>
    <col min="12004" max="12004" width="7.5703125" customWidth="1"/>
    <col min="12005" max="12005" width="6.7109375" customWidth="1"/>
    <col min="12006" max="12006" width="12.5703125" customWidth="1"/>
    <col min="12007" max="12007" width="8.5703125" customWidth="1"/>
    <col min="12008" max="12008" width="7.85546875" customWidth="1"/>
    <col min="12254" max="12254" width="7.85546875" customWidth="1"/>
    <col min="12255" max="12255" width="5.140625" customWidth="1"/>
    <col min="12256" max="12256" width="35.42578125" customWidth="1"/>
    <col min="12257" max="12257" width="19.85546875" customWidth="1"/>
    <col min="12258" max="12258" width="5.42578125" customWidth="1"/>
    <col min="12259" max="12259" width="6.28515625" customWidth="1"/>
    <col min="12260" max="12260" width="7.5703125" customWidth="1"/>
    <col min="12261" max="12261" width="6.7109375" customWidth="1"/>
    <col min="12262" max="12262" width="12.5703125" customWidth="1"/>
    <col min="12263" max="12263" width="8.5703125" customWidth="1"/>
    <col min="12264" max="12264" width="7.85546875" customWidth="1"/>
    <col min="12510" max="12510" width="7.85546875" customWidth="1"/>
    <col min="12511" max="12511" width="5.140625" customWidth="1"/>
    <col min="12512" max="12512" width="35.42578125" customWidth="1"/>
    <col min="12513" max="12513" width="19.85546875" customWidth="1"/>
    <col min="12514" max="12514" width="5.42578125" customWidth="1"/>
    <col min="12515" max="12515" width="6.28515625" customWidth="1"/>
    <col min="12516" max="12516" width="7.5703125" customWidth="1"/>
    <col min="12517" max="12517" width="6.7109375" customWidth="1"/>
    <col min="12518" max="12518" width="12.5703125" customWidth="1"/>
    <col min="12519" max="12519" width="8.5703125" customWidth="1"/>
    <col min="12520" max="12520" width="7.85546875" customWidth="1"/>
    <col min="12766" max="12766" width="7.85546875" customWidth="1"/>
    <col min="12767" max="12767" width="5.140625" customWidth="1"/>
    <col min="12768" max="12768" width="35.42578125" customWidth="1"/>
    <col min="12769" max="12769" width="19.85546875" customWidth="1"/>
    <col min="12770" max="12770" width="5.42578125" customWidth="1"/>
    <col min="12771" max="12771" width="6.28515625" customWidth="1"/>
    <col min="12772" max="12772" width="7.5703125" customWidth="1"/>
    <col min="12773" max="12773" width="6.7109375" customWidth="1"/>
    <col min="12774" max="12774" width="12.5703125" customWidth="1"/>
    <col min="12775" max="12775" width="8.5703125" customWidth="1"/>
    <col min="12776" max="12776" width="7.85546875" customWidth="1"/>
    <col min="13022" max="13022" width="7.85546875" customWidth="1"/>
    <col min="13023" max="13023" width="5.140625" customWidth="1"/>
    <col min="13024" max="13024" width="35.42578125" customWidth="1"/>
    <col min="13025" max="13025" width="19.85546875" customWidth="1"/>
    <col min="13026" max="13026" width="5.42578125" customWidth="1"/>
    <col min="13027" max="13027" width="6.28515625" customWidth="1"/>
    <col min="13028" max="13028" width="7.5703125" customWidth="1"/>
    <col min="13029" max="13029" width="6.7109375" customWidth="1"/>
    <col min="13030" max="13030" width="12.5703125" customWidth="1"/>
    <col min="13031" max="13031" width="8.5703125" customWidth="1"/>
    <col min="13032" max="13032" width="7.85546875" customWidth="1"/>
    <col min="13278" max="13278" width="7.85546875" customWidth="1"/>
    <col min="13279" max="13279" width="5.140625" customWidth="1"/>
    <col min="13280" max="13280" width="35.42578125" customWidth="1"/>
    <col min="13281" max="13281" width="19.85546875" customWidth="1"/>
    <col min="13282" max="13282" width="5.42578125" customWidth="1"/>
    <col min="13283" max="13283" width="6.28515625" customWidth="1"/>
    <col min="13284" max="13284" width="7.5703125" customWidth="1"/>
    <col min="13285" max="13285" width="6.7109375" customWidth="1"/>
    <col min="13286" max="13286" width="12.5703125" customWidth="1"/>
    <col min="13287" max="13287" width="8.5703125" customWidth="1"/>
    <col min="13288" max="13288" width="7.85546875" customWidth="1"/>
    <col min="13534" max="13534" width="7.85546875" customWidth="1"/>
    <col min="13535" max="13535" width="5.140625" customWidth="1"/>
    <col min="13536" max="13536" width="35.42578125" customWidth="1"/>
    <col min="13537" max="13537" width="19.85546875" customWidth="1"/>
    <col min="13538" max="13538" width="5.42578125" customWidth="1"/>
    <col min="13539" max="13539" width="6.28515625" customWidth="1"/>
    <col min="13540" max="13540" width="7.5703125" customWidth="1"/>
    <col min="13541" max="13541" width="6.7109375" customWidth="1"/>
    <col min="13542" max="13542" width="12.5703125" customWidth="1"/>
    <col min="13543" max="13543" width="8.5703125" customWidth="1"/>
    <col min="13544" max="13544" width="7.85546875" customWidth="1"/>
    <col min="13790" max="13790" width="7.85546875" customWidth="1"/>
    <col min="13791" max="13791" width="5.140625" customWidth="1"/>
    <col min="13792" max="13792" width="35.42578125" customWidth="1"/>
    <col min="13793" max="13793" width="19.85546875" customWidth="1"/>
    <col min="13794" max="13794" width="5.42578125" customWidth="1"/>
    <col min="13795" max="13795" width="6.28515625" customWidth="1"/>
    <col min="13796" max="13796" width="7.5703125" customWidth="1"/>
    <col min="13797" max="13797" width="6.7109375" customWidth="1"/>
    <col min="13798" max="13798" width="12.5703125" customWidth="1"/>
    <col min="13799" max="13799" width="8.5703125" customWidth="1"/>
    <col min="13800" max="13800" width="7.85546875" customWidth="1"/>
    <col min="14046" max="14046" width="7.85546875" customWidth="1"/>
    <col min="14047" max="14047" width="5.140625" customWidth="1"/>
    <col min="14048" max="14048" width="35.42578125" customWidth="1"/>
    <col min="14049" max="14049" width="19.85546875" customWidth="1"/>
    <col min="14050" max="14050" width="5.42578125" customWidth="1"/>
    <col min="14051" max="14051" width="6.28515625" customWidth="1"/>
    <col min="14052" max="14052" width="7.5703125" customWidth="1"/>
    <col min="14053" max="14053" width="6.7109375" customWidth="1"/>
    <col min="14054" max="14054" width="12.5703125" customWidth="1"/>
    <col min="14055" max="14055" width="8.5703125" customWidth="1"/>
    <col min="14056" max="14056" width="7.85546875" customWidth="1"/>
    <col min="14302" max="14302" width="7.85546875" customWidth="1"/>
    <col min="14303" max="14303" width="5.140625" customWidth="1"/>
    <col min="14304" max="14304" width="35.42578125" customWidth="1"/>
    <col min="14305" max="14305" width="19.85546875" customWidth="1"/>
    <col min="14306" max="14306" width="5.42578125" customWidth="1"/>
    <col min="14307" max="14307" width="6.28515625" customWidth="1"/>
    <col min="14308" max="14308" width="7.5703125" customWidth="1"/>
    <col min="14309" max="14309" width="6.7109375" customWidth="1"/>
    <col min="14310" max="14310" width="12.5703125" customWidth="1"/>
    <col min="14311" max="14311" width="8.5703125" customWidth="1"/>
    <col min="14312" max="14312" width="7.85546875" customWidth="1"/>
    <col min="14558" max="14558" width="7.85546875" customWidth="1"/>
    <col min="14559" max="14559" width="5.140625" customWidth="1"/>
    <col min="14560" max="14560" width="35.42578125" customWidth="1"/>
    <col min="14561" max="14561" width="19.85546875" customWidth="1"/>
    <col min="14562" max="14562" width="5.42578125" customWidth="1"/>
    <col min="14563" max="14563" width="6.28515625" customWidth="1"/>
    <col min="14564" max="14564" width="7.5703125" customWidth="1"/>
    <col min="14565" max="14565" width="6.7109375" customWidth="1"/>
    <col min="14566" max="14566" width="12.5703125" customWidth="1"/>
    <col min="14567" max="14567" width="8.5703125" customWidth="1"/>
    <col min="14568" max="14568" width="7.85546875" customWidth="1"/>
    <col min="14814" max="14814" width="7.85546875" customWidth="1"/>
    <col min="14815" max="14815" width="5.140625" customWidth="1"/>
    <col min="14816" max="14816" width="35.42578125" customWidth="1"/>
    <col min="14817" max="14817" width="19.85546875" customWidth="1"/>
    <col min="14818" max="14818" width="5.42578125" customWidth="1"/>
    <col min="14819" max="14819" width="6.28515625" customWidth="1"/>
    <col min="14820" max="14820" width="7.5703125" customWidth="1"/>
    <col min="14821" max="14821" width="6.7109375" customWidth="1"/>
    <col min="14822" max="14822" width="12.5703125" customWidth="1"/>
    <col min="14823" max="14823" width="8.5703125" customWidth="1"/>
    <col min="14824" max="14824" width="7.85546875" customWidth="1"/>
    <col min="15070" max="15070" width="7.85546875" customWidth="1"/>
    <col min="15071" max="15071" width="5.140625" customWidth="1"/>
    <col min="15072" max="15072" width="35.42578125" customWidth="1"/>
    <col min="15073" max="15073" width="19.85546875" customWidth="1"/>
    <col min="15074" max="15074" width="5.42578125" customWidth="1"/>
    <col min="15075" max="15075" width="6.28515625" customWidth="1"/>
    <col min="15076" max="15076" width="7.5703125" customWidth="1"/>
    <col min="15077" max="15077" width="6.7109375" customWidth="1"/>
    <col min="15078" max="15078" width="12.5703125" customWidth="1"/>
    <col min="15079" max="15079" width="8.5703125" customWidth="1"/>
    <col min="15080" max="15080" width="7.85546875" customWidth="1"/>
    <col min="15326" max="15326" width="7.85546875" customWidth="1"/>
    <col min="15327" max="15327" width="5.140625" customWidth="1"/>
    <col min="15328" max="15328" width="35.42578125" customWidth="1"/>
    <col min="15329" max="15329" width="19.85546875" customWidth="1"/>
    <col min="15330" max="15330" width="5.42578125" customWidth="1"/>
    <col min="15331" max="15331" width="6.28515625" customWidth="1"/>
    <col min="15332" max="15332" width="7.5703125" customWidth="1"/>
    <col min="15333" max="15333" width="6.7109375" customWidth="1"/>
    <col min="15334" max="15334" width="12.5703125" customWidth="1"/>
    <col min="15335" max="15335" width="8.5703125" customWidth="1"/>
    <col min="15336" max="15336" width="7.85546875" customWidth="1"/>
    <col min="15582" max="15582" width="7.85546875" customWidth="1"/>
    <col min="15583" max="15583" width="5.140625" customWidth="1"/>
    <col min="15584" max="15584" width="35.42578125" customWidth="1"/>
    <col min="15585" max="15585" width="19.85546875" customWidth="1"/>
    <col min="15586" max="15586" width="5.42578125" customWidth="1"/>
    <col min="15587" max="15587" width="6.28515625" customWidth="1"/>
    <col min="15588" max="15588" width="7.5703125" customWidth="1"/>
    <col min="15589" max="15589" width="6.7109375" customWidth="1"/>
    <col min="15590" max="15590" width="12.5703125" customWidth="1"/>
    <col min="15591" max="15591" width="8.5703125" customWidth="1"/>
    <col min="15592" max="15592" width="7.85546875" customWidth="1"/>
    <col min="15838" max="15838" width="7.85546875" customWidth="1"/>
    <col min="15839" max="15839" width="5.140625" customWidth="1"/>
    <col min="15840" max="15840" width="35.42578125" customWidth="1"/>
    <col min="15841" max="15841" width="19.85546875" customWidth="1"/>
    <col min="15842" max="15842" width="5.42578125" customWidth="1"/>
    <col min="15843" max="15843" width="6.28515625" customWidth="1"/>
    <col min="15844" max="15844" width="7.5703125" customWidth="1"/>
    <col min="15845" max="15845" width="6.7109375" customWidth="1"/>
    <col min="15846" max="15846" width="12.5703125" customWidth="1"/>
    <col min="15847" max="15847" width="8.5703125" customWidth="1"/>
    <col min="15848" max="15848" width="7.85546875" customWidth="1"/>
    <col min="16094" max="16094" width="7.85546875" customWidth="1"/>
    <col min="16095" max="16095" width="5.140625" customWidth="1"/>
    <col min="16096" max="16096" width="35.42578125" customWidth="1"/>
    <col min="16097" max="16097" width="19.85546875" customWidth="1"/>
    <col min="16098" max="16098" width="5.42578125" customWidth="1"/>
    <col min="16099" max="16099" width="6.28515625" customWidth="1"/>
    <col min="16100" max="16100" width="7.5703125" customWidth="1"/>
    <col min="16101" max="16101" width="6.7109375" customWidth="1"/>
    <col min="16102" max="16102" width="12.5703125" customWidth="1"/>
    <col min="16103" max="16103" width="8.5703125" customWidth="1"/>
    <col min="16104" max="16104" width="7.85546875" customWidth="1"/>
  </cols>
  <sheetData>
    <row r="1" spans="1:12" ht="5.25" customHeight="1"/>
    <row r="2" spans="1:12" hidden="1"/>
    <row r="3" spans="1:12" ht="27.75" customHeight="1">
      <c r="A3" s="837" t="str">
        <f>'[3] A3 - MAN - RC'!B1</f>
        <v>Baseline study for Fisheries Development in Telangana State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</row>
    <row r="4" spans="1:12" ht="6.75" customHeight="1"/>
    <row r="5" spans="1:12" ht="24.75" customHeight="1">
      <c r="B5" s="903" t="s">
        <v>2703</v>
      </c>
      <c r="C5" s="903"/>
      <c r="D5" s="903"/>
      <c r="E5" s="903"/>
      <c r="F5" s="903"/>
      <c r="G5" s="903"/>
      <c r="H5" s="903"/>
      <c r="I5" s="903"/>
      <c r="J5" s="903"/>
      <c r="K5" s="903"/>
    </row>
    <row r="6" spans="1:12" ht="4.5" customHeight="1"/>
    <row r="7" spans="1:12" ht="20.25" customHeight="1">
      <c r="B7" s="504" t="s">
        <v>2380</v>
      </c>
      <c r="C7" s="42"/>
    </row>
    <row r="8" spans="1:12" ht="7.5" customHeight="1"/>
    <row r="9" spans="1:12">
      <c r="A9" s="851"/>
      <c r="B9" s="852"/>
      <c r="C9" s="853" t="s">
        <v>333</v>
      </c>
      <c r="D9" s="941" t="s">
        <v>334</v>
      </c>
      <c r="E9" s="830" t="s">
        <v>256</v>
      </c>
      <c r="F9" s="830"/>
      <c r="G9" s="830"/>
      <c r="H9" s="830"/>
      <c r="I9" s="882" t="s">
        <v>335</v>
      </c>
      <c r="J9" s="882" t="s">
        <v>462</v>
      </c>
      <c r="K9" s="831" t="s">
        <v>463</v>
      </c>
    </row>
    <row r="10" spans="1:12">
      <c r="A10" s="851"/>
      <c r="B10" s="852"/>
      <c r="C10" s="853"/>
      <c r="D10" s="942"/>
      <c r="E10" s="506" t="s">
        <v>259</v>
      </c>
      <c r="F10" s="506" t="s">
        <v>260</v>
      </c>
      <c r="G10" s="506" t="s">
        <v>261</v>
      </c>
      <c r="H10" s="506" t="s">
        <v>262</v>
      </c>
      <c r="I10" s="882"/>
      <c r="J10" s="882"/>
      <c r="K10" s="831"/>
    </row>
    <row r="11" spans="1:12">
      <c r="K11" s="526"/>
    </row>
    <row r="12" spans="1:12" s="64" customFormat="1" ht="20.100000000000001" customHeight="1">
      <c r="A12" s="916" t="s">
        <v>2379</v>
      </c>
      <c r="B12" s="120">
        <v>271</v>
      </c>
      <c r="C12" s="144" t="s">
        <v>1959</v>
      </c>
      <c r="D12" s="565"/>
      <c r="E12" s="124"/>
      <c r="F12" s="124"/>
      <c r="G12" s="124"/>
      <c r="H12" s="124"/>
      <c r="I12" s="125"/>
      <c r="J12" s="125"/>
      <c r="K12" s="126"/>
    </row>
    <row r="13" spans="1:12" s="64" customFormat="1" ht="18.75" customHeight="1">
      <c r="A13" s="915"/>
      <c r="B13" s="1"/>
      <c r="C13" s="5" t="s">
        <v>2414</v>
      </c>
      <c r="D13" s="596" t="s">
        <v>2415</v>
      </c>
      <c r="E13" s="524"/>
      <c r="F13" s="214" t="s">
        <v>338</v>
      </c>
      <c r="G13" s="214"/>
      <c r="H13" s="147"/>
      <c r="I13" s="131" t="s">
        <v>657</v>
      </c>
      <c r="J13" s="132">
        <v>445</v>
      </c>
      <c r="K13" s="133">
        <v>333.75</v>
      </c>
      <c r="L13" s="560"/>
    </row>
    <row r="14" spans="1:12" s="64" customFormat="1" ht="20.100000000000001" customHeight="1">
      <c r="A14" s="915"/>
      <c r="B14" s="137"/>
      <c r="C14" s="137"/>
      <c r="D14" s="595"/>
      <c r="E14" s="140">
        <v>0</v>
      </c>
      <c r="F14" s="140">
        <v>1</v>
      </c>
      <c r="G14" s="140">
        <v>0</v>
      </c>
      <c r="H14" s="140"/>
      <c r="I14" s="141"/>
      <c r="J14" s="142">
        <f>SUM(J13)</f>
        <v>445</v>
      </c>
      <c r="K14" s="143">
        <f>SUM(K13)</f>
        <v>333.75</v>
      </c>
    </row>
    <row r="15" spans="1:12" s="63" customFormat="1" ht="20.100000000000001" customHeight="1">
      <c r="A15" s="915"/>
      <c r="B15" s="120">
        <v>272</v>
      </c>
      <c r="C15" s="144" t="s">
        <v>1960</v>
      </c>
      <c r="D15" s="511"/>
      <c r="E15" s="125"/>
      <c r="F15" s="125"/>
      <c r="G15" s="125"/>
      <c r="H15" s="125"/>
      <c r="I15" s="125"/>
      <c r="J15" s="517"/>
      <c r="K15" s="516"/>
    </row>
    <row r="16" spans="1:12" s="63" customFormat="1" ht="20.100000000000001" customHeight="1">
      <c r="A16" s="915"/>
      <c r="B16" s="1"/>
      <c r="C16" s="5" t="s">
        <v>2378</v>
      </c>
      <c r="D16" s="596" t="s">
        <v>2376</v>
      </c>
      <c r="E16" s="524"/>
      <c r="G16" s="214" t="s">
        <v>338</v>
      </c>
      <c r="H16" s="147"/>
      <c r="I16" s="131" t="s">
        <v>349</v>
      </c>
      <c r="J16" s="132">
        <v>13.130520000000001</v>
      </c>
      <c r="K16" s="133">
        <v>3.2826300000000002</v>
      </c>
    </row>
    <row r="17" spans="1:11" s="63" customFormat="1" ht="20.100000000000001" customHeight="1">
      <c r="A17" s="915"/>
      <c r="B17" s="5"/>
      <c r="C17" s="5" t="s">
        <v>1918</v>
      </c>
      <c r="D17" s="596" t="s">
        <v>2376</v>
      </c>
      <c r="E17" s="524"/>
      <c r="G17" s="214" t="s">
        <v>338</v>
      </c>
      <c r="H17" s="147"/>
      <c r="I17" s="131" t="s">
        <v>349</v>
      </c>
      <c r="J17" s="132">
        <v>5.0684400000000007</v>
      </c>
      <c r="K17" s="133">
        <v>1.2671100000000002</v>
      </c>
    </row>
    <row r="18" spans="1:11" s="63" customFormat="1" ht="20.100000000000001" customHeight="1">
      <c r="A18" s="915"/>
      <c r="B18" s="169"/>
      <c r="C18" s="5" t="s">
        <v>2377</v>
      </c>
      <c r="D18" s="596" t="s">
        <v>2376</v>
      </c>
      <c r="E18" s="524"/>
      <c r="G18" s="214" t="s">
        <v>338</v>
      </c>
      <c r="H18" s="147"/>
      <c r="I18" s="131" t="s">
        <v>356</v>
      </c>
      <c r="J18" s="132">
        <v>18</v>
      </c>
      <c r="K18" s="133">
        <v>9</v>
      </c>
    </row>
    <row r="19" spans="1:11" s="64" customFormat="1" ht="20.100000000000001" customHeight="1">
      <c r="A19" s="915"/>
      <c r="B19" s="137"/>
      <c r="C19" s="137"/>
      <c r="D19" s="595"/>
      <c r="E19" s="140">
        <v>0</v>
      </c>
      <c r="F19" s="140">
        <v>0</v>
      </c>
      <c r="G19" s="140">
        <v>3</v>
      </c>
      <c r="H19" s="140"/>
      <c r="I19" s="141"/>
      <c r="J19" s="142">
        <f>SUM(J16:J18)</f>
        <v>36.19896</v>
      </c>
      <c r="K19" s="142">
        <f>SUM(K16:K18)</f>
        <v>13.54974</v>
      </c>
    </row>
    <row r="20" spans="1:11" s="64" customFormat="1" ht="20.100000000000001" customHeight="1">
      <c r="A20" s="915"/>
      <c r="B20" s="120">
        <v>273</v>
      </c>
      <c r="C20" s="144" t="s">
        <v>1961</v>
      </c>
      <c r="D20" s="511"/>
      <c r="E20" s="125"/>
      <c r="F20" s="125"/>
      <c r="G20" s="125"/>
      <c r="H20" s="125"/>
      <c r="I20" s="125"/>
      <c r="J20" s="517"/>
      <c r="K20" s="516"/>
    </row>
    <row r="21" spans="1:11" s="64" customFormat="1" ht="20.100000000000001" customHeight="1">
      <c r="A21" s="915"/>
      <c r="B21" s="1"/>
      <c r="C21" s="5" t="s">
        <v>2375</v>
      </c>
      <c r="D21" s="596" t="s">
        <v>2374</v>
      </c>
      <c r="E21" s="515"/>
      <c r="F21" s="214" t="s">
        <v>338</v>
      </c>
      <c r="G21" s="147"/>
      <c r="H21" s="147"/>
      <c r="I21" s="131" t="s">
        <v>349</v>
      </c>
      <c r="J21" s="132">
        <v>25</v>
      </c>
      <c r="K21" s="133">
        <f>J21*60/100</f>
        <v>15</v>
      </c>
    </row>
    <row r="22" spans="1:11" s="64" customFormat="1" ht="20.100000000000001" customHeight="1">
      <c r="A22" s="915"/>
      <c r="B22" s="137"/>
      <c r="C22" s="137"/>
      <c r="D22" s="595"/>
      <c r="E22" s="140">
        <v>0</v>
      </c>
      <c r="F22" s="140">
        <v>1</v>
      </c>
      <c r="G22" s="140">
        <v>0</v>
      </c>
      <c r="H22" s="140"/>
      <c r="I22" s="141"/>
      <c r="J22" s="142">
        <f>SUM(J21)</f>
        <v>25</v>
      </c>
      <c r="K22" s="142">
        <f>SUM(K21)</f>
        <v>15</v>
      </c>
    </row>
    <row r="23" spans="1:11" s="64" customFormat="1" ht="20.100000000000001" customHeight="1">
      <c r="A23" s="915"/>
      <c r="B23" s="120">
        <v>274</v>
      </c>
      <c r="C23" s="144" t="s">
        <v>1962</v>
      </c>
      <c r="D23" s="511"/>
      <c r="E23" s="125"/>
      <c r="F23" s="125"/>
      <c r="G23" s="125"/>
      <c r="H23" s="125"/>
      <c r="I23" s="125"/>
      <c r="J23" s="517"/>
      <c r="K23" s="516"/>
    </row>
    <row r="24" spans="1:11" s="64" customFormat="1" ht="20.100000000000001" customHeight="1">
      <c r="A24" s="915"/>
      <c r="B24" s="1"/>
      <c r="C24" s="5" t="s">
        <v>2373</v>
      </c>
      <c r="D24" s="596" t="s">
        <v>2372</v>
      </c>
      <c r="E24" s="515"/>
      <c r="F24" s="214" t="s">
        <v>338</v>
      </c>
      <c r="G24" s="147"/>
      <c r="H24" s="147"/>
      <c r="I24" s="131" t="s">
        <v>349</v>
      </c>
      <c r="J24" s="132">
        <v>20</v>
      </c>
      <c r="K24" s="133">
        <f>J24*60/100</f>
        <v>12</v>
      </c>
    </row>
    <row r="25" spans="1:11" s="64" customFormat="1" ht="20.100000000000001" customHeight="1">
      <c r="A25" s="915"/>
      <c r="B25" s="1"/>
      <c r="C25" s="5" t="s">
        <v>2371</v>
      </c>
      <c r="D25" s="596" t="s">
        <v>2370</v>
      </c>
      <c r="E25" s="515"/>
      <c r="F25" s="214"/>
      <c r="G25" s="214" t="s">
        <v>338</v>
      </c>
      <c r="H25" s="147"/>
      <c r="I25" s="131" t="s">
        <v>356</v>
      </c>
      <c r="J25" s="132">
        <v>14</v>
      </c>
      <c r="K25" s="133">
        <f>J25/2</f>
        <v>7</v>
      </c>
    </row>
    <row r="26" spans="1:11" s="64" customFormat="1" ht="20.100000000000001" customHeight="1">
      <c r="A26" s="915"/>
      <c r="B26" s="137"/>
      <c r="C26" s="137"/>
      <c r="D26" s="595"/>
      <c r="E26" s="140">
        <v>0</v>
      </c>
      <c r="F26" s="140">
        <v>1</v>
      </c>
      <c r="G26" s="140">
        <v>1</v>
      </c>
      <c r="H26" s="140"/>
      <c r="I26" s="141"/>
      <c r="J26" s="142">
        <f>SUM(J24:J25)</f>
        <v>34</v>
      </c>
      <c r="K26" s="142">
        <f>SUM(K24:K25)</f>
        <v>19</v>
      </c>
    </row>
    <row r="27" spans="1:11" s="64" customFormat="1" ht="20.100000000000001" customHeight="1">
      <c r="A27" s="915"/>
      <c r="B27" s="120">
        <v>275</v>
      </c>
      <c r="C27" s="144" t="s">
        <v>1963</v>
      </c>
      <c r="D27" s="525"/>
      <c r="E27" s="125"/>
      <c r="F27" s="125"/>
      <c r="G27" s="125"/>
      <c r="H27" s="125"/>
      <c r="I27" s="125"/>
      <c r="J27" s="517"/>
      <c r="K27" s="516"/>
    </row>
    <row r="28" spans="1:11" s="64" customFormat="1" ht="20.100000000000001" customHeight="1">
      <c r="A28" s="915"/>
      <c r="B28" s="1"/>
      <c r="C28" s="5" t="s">
        <v>2416</v>
      </c>
      <c r="D28" s="596" t="s">
        <v>2417</v>
      </c>
      <c r="E28" s="515"/>
      <c r="F28" s="214"/>
      <c r="G28" s="214" t="s">
        <v>338</v>
      </c>
      <c r="H28" s="147"/>
      <c r="I28" s="131" t="s">
        <v>356</v>
      </c>
      <c r="J28" s="132">
        <v>70</v>
      </c>
      <c r="K28" s="133">
        <v>35</v>
      </c>
    </row>
    <row r="29" spans="1:11" s="64" customFormat="1" ht="20.100000000000001" customHeight="1">
      <c r="A29" s="915"/>
      <c r="B29" s="137"/>
      <c r="C29" s="137"/>
      <c r="D29" s="595"/>
      <c r="E29" s="140">
        <v>0</v>
      </c>
      <c r="F29" s="140">
        <v>0</v>
      </c>
      <c r="G29" s="140">
        <v>1</v>
      </c>
      <c r="H29" s="140"/>
      <c r="I29" s="141"/>
      <c r="J29" s="142">
        <f>SUM(J28)</f>
        <v>70</v>
      </c>
      <c r="K29" s="142">
        <f>SUM(K28)</f>
        <v>35</v>
      </c>
    </row>
    <row r="30" spans="1:11" s="64" customFormat="1" ht="20.100000000000001" customHeight="1" thickBot="1">
      <c r="A30" s="65"/>
      <c r="B30" s="66"/>
      <c r="C30" s="894"/>
      <c r="D30" s="895"/>
      <c r="E30" s="509">
        <f>E29+E26+E22+E19+E14</f>
        <v>0</v>
      </c>
      <c r="F30" s="68">
        <f>F29+F26+F22+F19+F14</f>
        <v>3</v>
      </c>
      <c r="G30" s="68">
        <f>G29+G26+G22+G19+G14</f>
        <v>5</v>
      </c>
      <c r="H30" s="68"/>
      <c r="I30" s="68"/>
      <c r="J30" s="69">
        <f>J29+J26+J22+J19+J14</f>
        <v>610.19895999999994</v>
      </c>
      <c r="K30" s="69">
        <f>K29+K26+K22+K19+K14</f>
        <v>416.29973999999999</v>
      </c>
    </row>
    <row r="31" spans="1:11" s="64" customFormat="1" ht="20.100000000000001" customHeight="1">
      <c r="A31" s="914" t="s">
        <v>2369</v>
      </c>
      <c r="B31" s="120">
        <v>276</v>
      </c>
      <c r="C31" s="144" t="s">
        <v>1965</v>
      </c>
      <c r="D31" s="511"/>
      <c r="E31" s="158"/>
      <c r="F31" s="158"/>
      <c r="G31" s="158"/>
      <c r="H31" s="158"/>
      <c r="I31" s="158"/>
      <c r="J31" s="520"/>
      <c r="K31" s="519"/>
    </row>
    <row r="32" spans="1:11" s="64" customFormat="1" ht="20.100000000000001" customHeight="1">
      <c r="A32" s="915"/>
      <c r="B32" s="1"/>
      <c r="C32" s="5" t="s">
        <v>2368</v>
      </c>
      <c r="D32" s="597" t="s">
        <v>2419</v>
      </c>
      <c r="E32" s="515"/>
      <c r="F32" s="214" t="s">
        <v>338</v>
      </c>
      <c r="G32" s="71"/>
      <c r="H32" s="72"/>
      <c r="I32" s="131" t="s">
        <v>356</v>
      </c>
      <c r="J32" s="132">
        <v>40</v>
      </c>
      <c r="K32" s="133">
        <f>J32*60/100</f>
        <v>24</v>
      </c>
    </row>
    <row r="33" spans="1:11" s="64" customFormat="1" ht="20.100000000000001" customHeight="1">
      <c r="A33" s="915"/>
      <c r="B33" s="137"/>
      <c r="C33" s="137"/>
      <c r="D33" s="595"/>
      <c r="E33" s="140">
        <v>0</v>
      </c>
      <c r="F33" s="140">
        <v>1</v>
      </c>
      <c r="G33" s="140">
        <v>0</v>
      </c>
      <c r="H33" s="140"/>
      <c r="I33" s="141"/>
      <c r="J33" s="142">
        <f>SUM(J32)</f>
        <v>40</v>
      </c>
      <c r="K33" s="142">
        <f>SUM(K32)</f>
        <v>24</v>
      </c>
    </row>
    <row r="34" spans="1:11" s="64" customFormat="1" ht="20.100000000000001" customHeight="1">
      <c r="A34" s="915"/>
      <c r="B34" s="120">
        <v>277</v>
      </c>
      <c r="C34" s="144" t="s">
        <v>1966</v>
      </c>
      <c r="D34" s="511"/>
      <c r="E34" s="125"/>
      <c r="F34" s="125"/>
      <c r="G34" s="125"/>
      <c r="H34" s="125"/>
      <c r="I34" s="125"/>
      <c r="J34" s="517"/>
      <c r="K34" s="516"/>
    </row>
    <row r="35" spans="1:11" s="64" customFormat="1" ht="20.100000000000001" customHeight="1">
      <c r="A35" s="915"/>
      <c r="B35" s="1"/>
      <c r="C35" s="5" t="s">
        <v>2367</v>
      </c>
      <c r="D35" s="597" t="s">
        <v>2420</v>
      </c>
      <c r="E35" s="515"/>
      <c r="F35" s="214"/>
      <c r="G35" s="214" t="s">
        <v>338</v>
      </c>
      <c r="H35" s="72"/>
      <c r="I35" s="131" t="s">
        <v>356</v>
      </c>
      <c r="J35" s="132">
        <v>272</v>
      </c>
      <c r="K35" s="133">
        <v>136</v>
      </c>
    </row>
    <row r="36" spans="1:11" s="63" customFormat="1" ht="20.100000000000001" customHeight="1">
      <c r="A36" s="915"/>
      <c r="B36" s="137"/>
      <c r="C36" s="137"/>
      <c r="D36" s="595"/>
      <c r="E36" s="140">
        <v>0</v>
      </c>
      <c r="F36" s="140">
        <v>0</v>
      </c>
      <c r="G36" s="140">
        <v>1</v>
      </c>
      <c r="H36" s="140"/>
      <c r="I36" s="141"/>
      <c r="J36" s="142">
        <f>SUM(J35)</f>
        <v>272</v>
      </c>
      <c r="K36" s="142">
        <f>SUM(K35)</f>
        <v>136</v>
      </c>
    </row>
    <row r="37" spans="1:11" s="63" customFormat="1" ht="20.100000000000001" customHeight="1">
      <c r="A37" s="915"/>
      <c r="B37" s="120">
        <v>278</v>
      </c>
      <c r="C37" s="144" t="s">
        <v>1967</v>
      </c>
      <c r="D37" s="511"/>
      <c r="E37" s="125"/>
      <c r="F37" s="125"/>
      <c r="G37" s="125"/>
      <c r="H37" s="125"/>
      <c r="I37" s="125"/>
      <c r="J37" s="517"/>
      <c r="K37" s="516"/>
    </row>
    <row r="38" spans="1:11" s="64" customFormat="1" ht="20.100000000000001" customHeight="1">
      <c r="A38" s="915"/>
      <c r="B38" s="1"/>
      <c r="C38" s="5" t="s">
        <v>2366</v>
      </c>
      <c r="D38" s="597" t="s">
        <v>2421</v>
      </c>
      <c r="E38" s="515"/>
      <c r="F38" s="214" t="s">
        <v>338</v>
      </c>
      <c r="G38" s="71"/>
      <c r="H38" s="151"/>
      <c r="I38" s="131" t="s">
        <v>349</v>
      </c>
      <c r="J38" s="132">
        <v>100</v>
      </c>
      <c r="K38" s="133">
        <f>J38*60/100</f>
        <v>60</v>
      </c>
    </row>
    <row r="39" spans="1:11" s="64" customFormat="1" ht="20.100000000000001" customHeight="1">
      <c r="A39" s="915"/>
      <c r="B39" s="137"/>
      <c r="C39" s="137"/>
      <c r="D39" s="595"/>
      <c r="E39" s="140">
        <v>0</v>
      </c>
      <c r="F39" s="140">
        <v>1</v>
      </c>
      <c r="G39" s="140">
        <v>0</v>
      </c>
      <c r="H39" s="140"/>
      <c r="I39" s="141"/>
      <c r="J39" s="142">
        <f>SUM(J38)</f>
        <v>100</v>
      </c>
      <c r="K39" s="142">
        <f>SUM(K38)</f>
        <v>60</v>
      </c>
    </row>
    <row r="40" spans="1:11" s="64" customFormat="1" ht="20.100000000000001" customHeight="1">
      <c r="A40" s="915"/>
      <c r="B40" s="120">
        <v>279</v>
      </c>
      <c r="C40" s="144" t="s">
        <v>1968</v>
      </c>
      <c r="D40" s="511" t="s">
        <v>2422</v>
      </c>
      <c r="E40" s="125"/>
      <c r="F40" s="125"/>
      <c r="G40" s="125"/>
      <c r="H40" s="125"/>
      <c r="I40" s="125"/>
      <c r="J40" s="517"/>
      <c r="K40" s="516"/>
    </row>
    <row r="41" spans="1:11" s="64" customFormat="1" ht="20.100000000000001" customHeight="1">
      <c r="A41" s="915"/>
      <c r="B41" s="1"/>
      <c r="C41" s="5" t="s">
        <v>2418</v>
      </c>
      <c r="D41" s="597" t="s">
        <v>2423</v>
      </c>
      <c r="E41" s="515"/>
      <c r="F41" s="214"/>
      <c r="G41" s="71"/>
      <c r="H41" s="151" t="s">
        <v>338</v>
      </c>
      <c r="I41" s="131" t="s">
        <v>356</v>
      </c>
      <c r="J41" s="132">
        <v>22</v>
      </c>
      <c r="K41" s="133">
        <v>11</v>
      </c>
    </row>
    <row r="42" spans="1:11" s="63" customFormat="1" ht="20.100000000000001" customHeight="1">
      <c r="A42" s="915"/>
      <c r="B42" s="137"/>
      <c r="C42" s="137"/>
      <c r="D42" s="595"/>
      <c r="E42" s="140">
        <v>0</v>
      </c>
      <c r="F42" s="140">
        <v>0</v>
      </c>
      <c r="G42" s="140">
        <v>0</v>
      </c>
      <c r="H42" s="140">
        <v>1</v>
      </c>
      <c r="I42" s="141"/>
      <c r="J42" s="140">
        <v>22</v>
      </c>
      <c r="K42" s="140">
        <v>11</v>
      </c>
    </row>
    <row r="43" spans="1:11" s="64" customFormat="1" ht="20.100000000000001" customHeight="1">
      <c r="A43" s="915"/>
      <c r="B43" s="120">
        <v>280</v>
      </c>
      <c r="C43" s="144" t="s">
        <v>1969</v>
      </c>
      <c r="D43" s="511"/>
      <c r="E43" s="125"/>
      <c r="F43" s="125"/>
      <c r="G43" s="125"/>
      <c r="H43" s="125"/>
      <c r="I43" s="125"/>
      <c r="J43" s="517"/>
      <c r="K43" s="516"/>
    </row>
    <row r="44" spans="1:11" s="64" customFormat="1" ht="20.100000000000001" customHeight="1">
      <c r="A44" s="915"/>
      <c r="B44" s="1"/>
      <c r="C44" s="5" t="s">
        <v>501</v>
      </c>
      <c r="D44" s="597" t="s">
        <v>2424</v>
      </c>
      <c r="E44" s="515"/>
      <c r="F44" s="214"/>
      <c r="G44" s="71" t="s">
        <v>338</v>
      </c>
      <c r="H44" s="151"/>
      <c r="I44" s="131" t="s">
        <v>356</v>
      </c>
      <c r="J44" s="132">
        <v>24</v>
      </c>
      <c r="K44" s="133">
        <v>12</v>
      </c>
    </row>
    <row r="45" spans="1:11" s="63" customFormat="1" ht="20.100000000000001" customHeight="1">
      <c r="A45" s="915"/>
      <c r="B45" s="137"/>
      <c r="C45" s="137"/>
      <c r="D45" s="595"/>
      <c r="E45" s="140">
        <v>0</v>
      </c>
      <c r="F45" s="140">
        <v>0</v>
      </c>
      <c r="G45" s="140">
        <v>1</v>
      </c>
      <c r="H45" s="140"/>
      <c r="I45" s="141"/>
      <c r="J45" s="142">
        <f>SUM(J44)</f>
        <v>24</v>
      </c>
      <c r="K45" s="142">
        <f>SUM(K44)</f>
        <v>12</v>
      </c>
    </row>
    <row r="46" spans="1:11" s="63" customFormat="1" ht="24.75" customHeight="1" thickBot="1">
      <c r="A46" s="65"/>
      <c r="B46" s="66"/>
      <c r="C46" s="894"/>
      <c r="D46" s="895"/>
      <c r="E46" s="68">
        <f>E45+E42+E39+E36+E33</f>
        <v>0</v>
      </c>
      <c r="F46" s="68">
        <f t="shared" ref="F46:H46" si="0">F45+F42+F39+F36+F33</f>
        <v>2</v>
      </c>
      <c r="G46" s="68">
        <f t="shared" si="0"/>
        <v>2</v>
      </c>
      <c r="H46" s="68">
        <f t="shared" si="0"/>
        <v>1</v>
      </c>
      <c r="I46" s="68"/>
      <c r="J46" s="69">
        <f>J45+J42+J39+J36+J33</f>
        <v>458</v>
      </c>
      <c r="K46" s="69">
        <f>K45+K42+K39+K36+K33</f>
        <v>243</v>
      </c>
    </row>
    <row r="47" spans="1:11" s="64" customFormat="1" ht="20.100000000000001" customHeight="1" thickTop="1">
      <c r="A47" s="914" t="s">
        <v>2365</v>
      </c>
      <c r="B47" s="120">
        <v>281</v>
      </c>
      <c r="C47" s="155" t="s">
        <v>1971</v>
      </c>
      <c r="D47" s="598"/>
      <c r="E47" s="166"/>
      <c r="F47" s="166"/>
      <c r="G47" s="166"/>
      <c r="H47" s="166"/>
      <c r="I47" s="166"/>
      <c r="J47" s="522"/>
      <c r="K47" s="521"/>
    </row>
    <row r="48" spans="1:11" s="63" customFormat="1" ht="20.100000000000001" customHeight="1">
      <c r="A48" s="915"/>
      <c r="B48" s="1"/>
      <c r="C48" s="5" t="s">
        <v>2364</v>
      </c>
      <c r="D48" s="597" t="s">
        <v>2425</v>
      </c>
      <c r="E48" s="524"/>
      <c r="F48" s="214" t="s">
        <v>338</v>
      </c>
      <c r="H48" s="151"/>
      <c r="I48" s="131" t="s">
        <v>356</v>
      </c>
      <c r="J48" s="132">
        <v>20</v>
      </c>
      <c r="K48" s="133">
        <f>J48*60/100</f>
        <v>12</v>
      </c>
    </row>
    <row r="49" spans="1:11" s="63" customFormat="1" ht="20.100000000000001" customHeight="1">
      <c r="A49" s="915"/>
      <c r="B49" s="137"/>
      <c r="C49" s="137"/>
      <c r="D49" s="595"/>
      <c r="E49" s="140">
        <v>0</v>
      </c>
      <c r="F49" s="140">
        <v>1</v>
      </c>
      <c r="G49" s="140">
        <v>0</v>
      </c>
      <c r="H49" s="140"/>
      <c r="I49" s="141"/>
      <c r="J49" s="142">
        <f>SUM(J48)</f>
        <v>20</v>
      </c>
      <c r="K49" s="142">
        <f>SUM(K48)</f>
        <v>12</v>
      </c>
    </row>
    <row r="50" spans="1:11" s="64" customFormat="1" ht="20.100000000000001" customHeight="1">
      <c r="A50" s="915"/>
      <c r="B50" s="120">
        <v>282</v>
      </c>
      <c r="C50" s="144" t="s">
        <v>1972</v>
      </c>
      <c r="D50" s="511"/>
      <c r="E50" s="125"/>
      <c r="F50" s="125"/>
      <c r="G50" s="125"/>
      <c r="H50" s="125"/>
      <c r="I50" s="125"/>
      <c r="J50" s="517"/>
      <c r="K50" s="516"/>
    </row>
    <row r="51" spans="1:11" s="63" customFormat="1" ht="20.100000000000001" customHeight="1">
      <c r="A51" s="915"/>
      <c r="B51" s="1"/>
      <c r="C51" s="5" t="s">
        <v>2363</v>
      </c>
      <c r="D51" s="597" t="s">
        <v>2426</v>
      </c>
      <c r="E51" s="524"/>
      <c r="F51" s="214" t="s">
        <v>338</v>
      </c>
      <c r="H51" s="151"/>
      <c r="I51" s="131" t="s">
        <v>356</v>
      </c>
      <c r="J51" s="132">
        <v>24</v>
      </c>
      <c r="K51" s="133">
        <f>J51*60/100</f>
        <v>14.4</v>
      </c>
    </row>
    <row r="52" spans="1:11" s="63" customFormat="1" ht="20.100000000000001" customHeight="1">
      <c r="A52" s="915"/>
      <c r="B52" s="1"/>
      <c r="C52" s="5" t="s">
        <v>2362</v>
      </c>
      <c r="D52" s="597" t="s">
        <v>2427</v>
      </c>
      <c r="E52" s="524"/>
      <c r="F52" s="214"/>
      <c r="G52" s="214" t="s">
        <v>338</v>
      </c>
      <c r="H52" s="151"/>
      <c r="I52" s="131" t="s">
        <v>356</v>
      </c>
      <c r="J52" s="132">
        <v>17.2</v>
      </c>
      <c r="K52" s="133">
        <v>8.6</v>
      </c>
    </row>
    <row r="53" spans="1:11" s="63" customFormat="1" ht="20.100000000000001" customHeight="1">
      <c r="A53" s="915"/>
      <c r="B53" s="137"/>
      <c r="C53" s="137"/>
      <c r="D53" s="595"/>
      <c r="E53" s="140">
        <v>0</v>
      </c>
      <c r="F53" s="140">
        <v>1</v>
      </c>
      <c r="G53" s="140">
        <v>1</v>
      </c>
      <c r="H53" s="140"/>
      <c r="I53" s="141"/>
      <c r="J53" s="142">
        <f>SUM(J51:J52)</f>
        <v>41.2</v>
      </c>
      <c r="K53" s="142">
        <f>SUM(K51:K52)</f>
        <v>23</v>
      </c>
    </row>
    <row r="54" spans="1:11" s="64" customFormat="1" ht="20.100000000000001" customHeight="1">
      <c r="A54" s="915"/>
      <c r="B54" s="120">
        <v>283</v>
      </c>
      <c r="C54" s="144" t="s">
        <v>1973</v>
      </c>
      <c r="D54" s="511"/>
      <c r="E54" s="125"/>
      <c r="F54" s="125"/>
      <c r="G54" s="125"/>
      <c r="H54" s="125"/>
      <c r="I54" s="125"/>
      <c r="J54" s="517"/>
      <c r="K54" s="516"/>
    </row>
    <row r="55" spans="1:11" s="64" customFormat="1" ht="20.100000000000001" customHeight="1">
      <c r="A55" s="915"/>
      <c r="B55" s="1"/>
      <c r="C55" s="5" t="s">
        <v>2361</v>
      </c>
      <c r="D55" s="597" t="s">
        <v>2428</v>
      </c>
      <c r="E55" s="515"/>
      <c r="F55" s="214" t="s">
        <v>338</v>
      </c>
      <c r="H55" s="151"/>
      <c r="I55" s="131" t="s">
        <v>356</v>
      </c>
      <c r="J55" s="132">
        <v>21.6</v>
      </c>
      <c r="K55" s="133">
        <f>J55*60/100</f>
        <v>12.96</v>
      </c>
    </row>
    <row r="56" spans="1:11" s="64" customFormat="1" ht="20.100000000000001" customHeight="1">
      <c r="A56" s="915"/>
      <c r="B56" s="1"/>
      <c r="C56" s="5" t="s">
        <v>1408</v>
      </c>
      <c r="D56" s="597" t="s">
        <v>2429</v>
      </c>
      <c r="E56" s="172"/>
      <c r="F56" s="172"/>
      <c r="G56" s="214" t="s">
        <v>338</v>
      </c>
      <c r="H56" s="151"/>
      <c r="I56" s="131" t="s">
        <v>349</v>
      </c>
      <c r="J56" s="132">
        <v>5</v>
      </c>
      <c r="K56" s="133">
        <v>1.25</v>
      </c>
    </row>
    <row r="57" spans="1:11" s="63" customFormat="1" ht="20.100000000000001" customHeight="1">
      <c r="A57" s="915"/>
      <c r="B57" s="137"/>
      <c r="C57" s="137"/>
      <c r="D57" s="595"/>
      <c r="E57" s="140">
        <v>0</v>
      </c>
      <c r="F57" s="140">
        <v>1</v>
      </c>
      <c r="G57" s="140">
        <v>1</v>
      </c>
      <c r="H57" s="140"/>
      <c r="I57" s="141"/>
      <c r="J57" s="142">
        <f>SUM(J55:J56)</f>
        <v>26.6</v>
      </c>
      <c r="K57" s="142">
        <f>SUM(K55:K56)</f>
        <v>14.21</v>
      </c>
    </row>
    <row r="58" spans="1:11" s="64" customFormat="1" ht="20.100000000000001" customHeight="1">
      <c r="A58" s="915"/>
      <c r="B58" s="120">
        <v>284</v>
      </c>
      <c r="C58" s="144" t="s">
        <v>1974</v>
      </c>
      <c r="D58" s="511"/>
      <c r="E58" s="125"/>
      <c r="F58" s="125"/>
      <c r="G58" s="125"/>
      <c r="H58" s="125"/>
      <c r="I58" s="125"/>
      <c r="J58" s="517"/>
      <c r="K58" s="516"/>
    </row>
    <row r="59" spans="1:11" s="63" customFormat="1" ht="20.100000000000001" customHeight="1">
      <c r="A59" s="915"/>
      <c r="B59" s="1"/>
      <c r="C59" s="5" t="s">
        <v>2360</v>
      </c>
      <c r="D59" s="597" t="s">
        <v>2430</v>
      </c>
      <c r="E59" s="524"/>
      <c r="F59" s="214" t="s">
        <v>338</v>
      </c>
      <c r="H59" s="151"/>
      <c r="I59" s="131" t="s">
        <v>356</v>
      </c>
      <c r="J59" s="132">
        <v>100</v>
      </c>
      <c r="K59" s="133">
        <f>J59*60/100</f>
        <v>60</v>
      </c>
    </row>
    <row r="60" spans="1:11" s="63" customFormat="1" ht="20.100000000000001" customHeight="1">
      <c r="A60" s="915"/>
      <c r="B60" s="137"/>
      <c r="C60" s="137"/>
      <c r="D60" s="595"/>
      <c r="E60" s="140">
        <v>0</v>
      </c>
      <c r="F60" s="140">
        <v>1</v>
      </c>
      <c r="G60" s="140">
        <v>0</v>
      </c>
      <c r="H60" s="140"/>
      <c r="I60" s="141"/>
      <c r="J60" s="142">
        <f>SUM(J59)</f>
        <v>100</v>
      </c>
      <c r="K60" s="142">
        <f>SUM(K59)</f>
        <v>60</v>
      </c>
    </row>
    <row r="61" spans="1:11" s="64" customFormat="1" ht="20.100000000000001" customHeight="1">
      <c r="A61" s="915"/>
      <c r="B61" s="120">
        <v>285</v>
      </c>
      <c r="C61" s="144" t="s">
        <v>1975</v>
      </c>
      <c r="D61" s="511"/>
      <c r="E61" s="125"/>
      <c r="F61" s="125"/>
      <c r="G61" s="125"/>
      <c r="H61" s="125"/>
      <c r="I61" s="125"/>
      <c r="J61" s="517"/>
      <c r="K61" s="516"/>
    </row>
    <row r="62" spans="1:11" s="64" customFormat="1" ht="20.100000000000001" customHeight="1">
      <c r="A62" s="915"/>
      <c r="B62" s="1"/>
      <c r="C62" s="5" t="s">
        <v>2457</v>
      </c>
      <c r="D62" s="597" t="s">
        <v>2475</v>
      </c>
      <c r="E62" s="524"/>
      <c r="F62" s="214"/>
      <c r="G62" s="214" t="s">
        <v>338</v>
      </c>
      <c r="H62" s="151"/>
      <c r="I62" s="131" t="s">
        <v>356</v>
      </c>
      <c r="J62" s="132">
        <v>40</v>
      </c>
      <c r="K62" s="133">
        <v>20</v>
      </c>
    </row>
    <row r="63" spans="1:11" s="63" customFormat="1" ht="20.100000000000001" customHeight="1">
      <c r="A63" s="915"/>
      <c r="B63" s="137"/>
      <c r="C63" s="137"/>
      <c r="D63" s="595"/>
      <c r="E63" s="140">
        <v>0</v>
      </c>
      <c r="F63" s="140">
        <v>0</v>
      </c>
      <c r="G63" s="140">
        <v>1</v>
      </c>
      <c r="H63" s="140"/>
      <c r="I63" s="141"/>
      <c r="J63" s="142">
        <f>SUM(J62)</f>
        <v>40</v>
      </c>
      <c r="K63" s="142">
        <f>SUM(K62)</f>
        <v>20</v>
      </c>
    </row>
    <row r="64" spans="1:11" s="63" customFormat="1" ht="20.100000000000001" customHeight="1" thickBot="1">
      <c r="A64" s="65"/>
      <c r="B64" s="66"/>
      <c r="C64" s="894"/>
      <c r="D64" s="895"/>
      <c r="E64" s="68">
        <f>E63+E60+E57+E53+E49</f>
        <v>0</v>
      </c>
      <c r="F64" s="68">
        <f>F63+F60+F57+F53+F49</f>
        <v>4</v>
      </c>
      <c r="G64" s="68">
        <f>G63+G60+G57+G53+G49</f>
        <v>3</v>
      </c>
      <c r="H64" s="821"/>
      <c r="I64" s="68"/>
      <c r="J64" s="822">
        <f>J63+J60+J57+J53+J49</f>
        <v>227.8</v>
      </c>
      <c r="K64" s="822">
        <f>K63+K60+K57+K53+K49</f>
        <v>129.21</v>
      </c>
    </row>
    <row r="65" spans="1:11" s="64" customFormat="1" ht="20.100000000000001" customHeight="1" thickTop="1">
      <c r="A65" s="914" t="s">
        <v>2359</v>
      </c>
      <c r="B65" s="120">
        <v>286</v>
      </c>
      <c r="C65" s="155" t="s">
        <v>1976</v>
      </c>
      <c r="D65" s="598"/>
      <c r="E65" s="166"/>
      <c r="F65" s="166"/>
      <c r="G65" s="166"/>
      <c r="H65" s="166"/>
      <c r="I65" s="166"/>
      <c r="J65" s="522"/>
      <c r="K65" s="521"/>
    </row>
    <row r="66" spans="1:11" s="64" customFormat="1" ht="20.100000000000001" customHeight="1">
      <c r="A66" s="915"/>
      <c r="B66" s="168"/>
      <c r="C66" s="5" t="s">
        <v>2358</v>
      </c>
      <c r="D66" s="597" t="s">
        <v>2431</v>
      </c>
      <c r="E66" s="172"/>
      <c r="F66" s="172"/>
      <c r="G66" s="214" t="s">
        <v>338</v>
      </c>
      <c r="H66" s="172"/>
      <c r="I66" s="131" t="s">
        <v>349</v>
      </c>
      <c r="J66" s="132">
        <v>12.8</v>
      </c>
      <c r="K66" s="133">
        <v>3.2</v>
      </c>
    </row>
    <row r="67" spans="1:11" s="64" customFormat="1" ht="20.100000000000001" customHeight="1">
      <c r="A67" s="915"/>
      <c r="B67" s="168"/>
      <c r="C67" s="5" t="s">
        <v>2357</v>
      </c>
      <c r="D67" s="597" t="s">
        <v>2431</v>
      </c>
      <c r="E67" s="172"/>
      <c r="F67" s="172"/>
      <c r="G67" s="214" t="s">
        <v>338</v>
      </c>
      <c r="H67" s="172"/>
      <c r="I67" s="131" t="s">
        <v>349</v>
      </c>
      <c r="J67" s="132">
        <v>12</v>
      </c>
      <c r="K67" s="133">
        <v>3</v>
      </c>
    </row>
    <row r="68" spans="1:11" s="64" customFormat="1" ht="20.100000000000001" customHeight="1">
      <c r="A68" s="915"/>
      <c r="B68" s="168"/>
      <c r="C68" s="5" t="s">
        <v>2356</v>
      </c>
      <c r="D68" s="597" t="s">
        <v>2431</v>
      </c>
      <c r="E68" s="172"/>
      <c r="F68" s="172"/>
      <c r="G68" s="214" t="s">
        <v>338</v>
      </c>
      <c r="H68" s="172"/>
      <c r="I68" s="131" t="s">
        <v>349</v>
      </c>
      <c r="J68" s="132">
        <v>6.8400000000000007</v>
      </c>
      <c r="K68" s="133">
        <v>1.7100000000000002</v>
      </c>
    </row>
    <row r="69" spans="1:11" s="64" customFormat="1" ht="20.100000000000001" customHeight="1">
      <c r="A69" s="915"/>
      <c r="B69" s="168"/>
      <c r="C69" s="5" t="s">
        <v>2355</v>
      </c>
      <c r="D69" s="597" t="s">
        <v>2431</v>
      </c>
      <c r="E69" s="172"/>
      <c r="F69" s="172"/>
      <c r="G69" s="214" t="s">
        <v>338</v>
      </c>
      <c r="H69" s="172"/>
      <c r="I69" s="131" t="s">
        <v>349</v>
      </c>
      <c r="J69" s="132">
        <v>4.4399999999999995</v>
      </c>
      <c r="K69" s="133">
        <v>1.1099999999999999</v>
      </c>
    </row>
    <row r="70" spans="1:11" s="64" customFormat="1" ht="20.100000000000001" customHeight="1">
      <c r="A70" s="915"/>
      <c r="B70" s="137"/>
      <c r="C70" s="137"/>
      <c r="D70" s="595"/>
      <c r="E70" s="140">
        <v>0</v>
      </c>
      <c r="F70" s="140">
        <v>0</v>
      </c>
      <c r="G70" s="140">
        <v>4</v>
      </c>
      <c r="H70" s="140"/>
      <c r="I70" s="141"/>
      <c r="J70" s="142">
        <f>SUM(J66:J69)</f>
        <v>36.08</v>
      </c>
      <c r="K70" s="142">
        <f>SUM(K66:K69)</f>
        <v>9.02</v>
      </c>
    </row>
    <row r="71" spans="1:11" s="64" customFormat="1" ht="20.100000000000001" customHeight="1">
      <c r="A71" s="915"/>
      <c r="B71" s="120">
        <v>287</v>
      </c>
      <c r="C71" s="144" t="s">
        <v>1977</v>
      </c>
      <c r="D71" s="511"/>
      <c r="E71" s="125"/>
      <c r="F71" s="125"/>
      <c r="G71" s="125"/>
      <c r="H71" s="125"/>
      <c r="I71" s="125"/>
      <c r="J71" s="517"/>
      <c r="K71" s="516"/>
    </row>
    <row r="72" spans="1:11" s="64" customFormat="1" ht="20.100000000000001" customHeight="1">
      <c r="A72" s="915"/>
      <c r="B72" s="168"/>
      <c r="C72" s="5" t="s">
        <v>2354</v>
      </c>
      <c r="D72" s="597" t="s">
        <v>2432</v>
      </c>
      <c r="E72" s="515"/>
      <c r="G72" s="214" t="s">
        <v>338</v>
      </c>
      <c r="H72" s="172"/>
      <c r="I72" s="131" t="s">
        <v>356</v>
      </c>
      <c r="J72" s="132">
        <v>14</v>
      </c>
      <c r="K72" s="133">
        <v>7</v>
      </c>
    </row>
    <row r="73" spans="1:11" s="64" customFormat="1" ht="20.100000000000001" customHeight="1">
      <c r="A73" s="915"/>
      <c r="B73" s="137"/>
      <c r="C73" s="137"/>
      <c r="D73" s="595"/>
      <c r="E73" s="140">
        <v>0</v>
      </c>
      <c r="F73" s="140">
        <v>0</v>
      </c>
      <c r="G73" s="140">
        <v>1</v>
      </c>
      <c r="H73" s="140"/>
      <c r="I73" s="141"/>
      <c r="J73" s="142">
        <f>SUM(J72)</f>
        <v>14</v>
      </c>
      <c r="K73" s="142">
        <f>SUM(K72)</f>
        <v>7</v>
      </c>
    </row>
    <row r="74" spans="1:11" s="64" customFormat="1" ht="20.100000000000001" customHeight="1">
      <c r="A74" s="915"/>
      <c r="B74" s="120">
        <v>288</v>
      </c>
      <c r="C74" s="144" t="s">
        <v>1978</v>
      </c>
      <c r="D74" s="511"/>
      <c r="E74" s="125"/>
      <c r="F74" s="125"/>
      <c r="G74" s="125"/>
      <c r="H74" s="125"/>
      <c r="I74" s="125"/>
      <c r="J74" s="517"/>
      <c r="K74" s="516"/>
    </row>
    <row r="75" spans="1:11" s="64" customFormat="1" ht="20.100000000000001" customHeight="1">
      <c r="A75" s="915"/>
      <c r="B75" s="168"/>
      <c r="C75" s="5" t="s">
        <v>2353</v>
      </c>
      <c r="D75" s="597" t="s">
        <v>2433</v>
      </c>
      <c r="E75" s="214" t="s">
        <v>338</v>
      </c>
      <c r="H75" s="172"/>
      <c r="I75" s="131" t="s">
        <v>2352</v>
      </c>
      <c r="J75" s="132">
        <v>545</v>
      </c>
      <c r="K75" s="133">
        <v>408.75</v>
      </c>
    </row>
    <row r="76" spans="1:11" s="64" customFormat="1" ht="20.100000000000001" customHeight="1">
      <c r="A76" s="915"/>
      <c r="B76" s="168"/>
      <c r="C76" s="5" t="s">
        <v>2351</v>
      </c>
      <c r="D76" s="597" t="s">
        <v>2434</v>
      </c>
      <c r="E76" s="515"/>
      <c r="G76" s="214" t="s">
        <v>338</v>
      </c>
      <c r="H76" s="172"/>
      <c r="I76" s="131" t="s">
        <v>349</v>
      </c>
      <c r="J76" s="132">
        <v>7.2</v>
      </c>
      <c r="K76" s="133">
        <v>1.8</v>
      </c>
    </row>
    <row r="77" spans="1:11" s="64" customFormat="1" ht="20.100000000000001" customHeight="1">
      <c r="A77" s="915"/>
      <c r="B77" s="168"/>
      <c r="C77" s="5" t="s">
        <v>2350</v>
      </c>
      <c r="D77" s="597" t="s">
        <v>2434</v>
      </c>
      <c r="E77" s="515"/>
      <c r="G77" s="214" t="s">
        <v>338</v>
      </c>
      <c r="H77" s="172"/>
      <c r="I77" s="131" t="s">
        <v>349</v>
      </c>
      <c r="J77" s="132">
        <v>6.24</v>
      </c>
      <c r="K77" s="133">
        <v>1.56</v>
      </c>
    </row>
    <row r="78" spans="1:11" s="64" customFormat="1" ht="20.100000000000001" customHeight="1">
      <c r="A78" s="915"/>
      <c r="B78" s="168"/>
      <c r="C78" s="5" t="s">
        <v>2349</v>
      </c>
      <c r="D78" s="597" t="s">
        <v>2434</v>
      </c>
      <c r="E78" s="515"/>
      <c r="G78" s="214" t="s">
        <v>338</v>
      </c>
      <c r="H78" s="172"/>
      <c r="I78" s="131" t="s">
        <v>349</v>
      </c>
      <c r="J78" s="132">
        <v>6.24</v>
      </c>
      <c r="K78" s="133">
        <v>1.56</v>
      </c>
    </row>
    <row r="79" spans="1:11" s="64" customFormat="1" ht="20.100000000000001" customHeight="1">
      <c r="A79" s="915"/>
      <c r="B79" s="168"/>
      <c r="C79" s="5" t="s">
        <v>2348</v>
      </c>
      <c r="D79" s="597" t="s">
        <v>2434</v>
      </c>
      <c r="E79" s="515"/>
      <c r="G79" s="214" t="s">
        <v>338</v>
      </c>
      <c r="H79" s="172"/>
      <c r="I79" s="131" t="s">
        <v>349</v>
      </c>
      <c r="J79" s="132">
        <v>5.46</v>
      </c>
      <c r="K79" s="133">
        <v>1.365</v>
      </c>
    </row>
    <row r="80" spans="1:11" s="64" customFormat="1" ht="20.100000000000001" customHeight="1">
      <c r="A80" s="915"/>
      <c r="B80" s="168"/>
      <c r="C80" s="5" t="s">
        <v>2347</v>
      </c>
      <c r="D80" s="597" t="s">
        <v>2434</v>
      </c>
      <c r="E80" s="515"/>
      <c r="G80" s="214" t="s">
        <v>338</v>
      </c>
      <c r="H80" s="179"/>
      <c r="I80" s="131" t="s">
        <v>349</v>
      </c>
      <c r="J80" s="132">
        <v>4.4399999999999995</v>
      </c>
      <c r="K80" s="133">
        <v>1.1099999999999999</v>
      </c>
    </row>
    <row r="81" spans="1:11" s="64" customFormat="1" ht="20.100000000000001" customHeight="1">
      <c r="A81" s="915"/>
      <c r="B81" s="137"/>
      <c r="C81" s="137"/>
      <c r="D81" s="595"/>
      <c r="E81" s="140">
        <v>1</v>
      </c>
      <c r="F81" s="140">
        <v>0</v>
      </c>
      <c r="G81" s="140">
        <v>5</v>
      </c>
      <c r="H81" s="140"/>
      <c r="I81" s="141"/>
      <c r="J81" s="142">
        <f>SUM(J75:J80)</f>
        <v>574.58000000000015</v>
      </c>
      <c r="K81" s="142">
        <f>SUM(K75:K80)</f>
        <v>416.14500000000004</v>
      </c>
    </row>
    <row r="82" spans="1:11" s="64" customFormat="1" ht="20.100000000000001" customHeight="1">
      <c r="A82" s="915"/>
      <c r="B82" s="120">
        <v>289</v>
      </c>
      <c r="C82" s="144" t="s">
        <v>1979</v>
      </c>
      <c r="D82" s="511"/>
      <c r="E82" s="125"/>
      <c r="F82" s="125"/>
      <c r="G82" s="125"/>
      <c r="H82" s="125"/>
      <c r="I82" s="125"/>
      <c r="J82" s="517"/>
      <c r="K82" s="516"/>
    </row>
    <row r="83" spans="1:11" s="64" customFormat="1" ht="20.100000000000001" customHeight="1">
      <c r="A83" s="915"/>
      <c r="B83" s="168"/>
      <c r="C83" s="5" t="s">
        <v>2346</v>
      </c>
      <c r="D83" s="597" t="s">
        <v>2435</v>
      </c>
      <c r="E83" s="172"/>
      <c r="F83" s="71"/>
      <c r="G83" s="214" t="s">
        <v>338</v>
      </c>
      <c r="H83" s="172"/>
      <c r="I83" s="131" t="s">
        <v>356</v>
      </c>
      <c r="J83" s="132">
        <v>24</v>
      </c>
      <c r="K83" s="133">
        <v>12</v>
      </c>
    </row>
    <row r="84" spans="1:11" s="64" customFormat="1" ht="20.100000000000001" customHeight="1">
      <c r="A84" s="915"/>
      <c r="B84" s="137"/>
      <c r="C84" s="137"/>
      <c r="D84" s="595"/>
      <c r="E84" s="140">
        <v>0</v>
      </c>
      <c r="F84" s="140">
        <v>0</v>
      </c>
      <c r="G84" s="140">
        <v>1</v>
      </c>
      <c r="H84" s="140"/>
      <c r="I84" s="141"/>
      <c r="J84" s="142">
        <f>SUM(J83)</f>
        <v>24</v>
      </c>
      <c r="K84" s="142">
        <f>SUM(K83)</f>
        <v>12</v>
      </c>
    </row>
    <row r="85" spans="1:11" s="64" customFormat="1" ht="20.100000000000001" customHeight="1">
      <c r="A85" s="915"/>
      <c r="B85" s="120">
        <v>290</v>
      </c>
      <c r="C85" s="144" t="s">
        <v>1980</v>
      </c>
      <c r="D85" s="511"/>
      <c r="E85" s="125"/>
      <c r="F85" s="125"/>
      <c r="G85" s="125"/>
      <c r="H85" s="125"/>
      <c r="I85" s="125"/>
      <c r="J85" s="517"/>
      <c r="K85" s="516"/>
    </row>
    <row r="86" spans="1:11" s="64" customFormat="1" ht="20.100000000000001" customHeight="1">
      <c r="A86" s="915"/>
      <c r="B86" s="168"/>
      <c r="C86" s="5" t="s">
        <v>2345</v>
      </c>
      <c r="D86" s="597" t="s">
        <v>2436</v>
      </c>
      <c r="E86" s="515"/>
      <c r="G86" s="214" t="s">
        <v>338</v>
      </c>
      <c r="H86" s="172"/>
      <c r="I86" s="131" t="s">
        <v>349</v>
      </c>
      <c r="J86" s="132">
        <v>6.24</v>
      </c>
      <c r="K86" s="133">
        <v>1.56</v>
      </c>
    </row>
    <row r="87" spans="1:11" s="64" customFormat="1" ht="20.100000000000001" customHeight="1">
      <c r="A87" s="915"/>
      <c r="B87" s="183"/>
      <c r="C87" s="183"/>
      <c r="D87" s="599"/>
      <c r="E87" s="186">
        <v>0</v>
      </c>
      <c r="F87" s="186">
        <v>0</v>
      </c>
      <c r="G87" s="186">
        <v>1</v>
      </c>
      <c r="H87" s="186"/>
      <c r="I87" s="187"/>
      <c r="J87" s="188">
        <f>SUM(J86)</f>
        <v>6.24</v>
      </c>
      <c r="K87" s="188">
        <f>SUM(K86)</f>
        <v>1.56</v>
      </c>
    </row>
    <row r="88" spans="1:11" s="63" customFormat="1" ht="20.100000000000001" customHeight="1" thickBot="1">
      <c r="A88" s="65"/>
      <c r="B88" s="66"/>
      <c r="C88" s="894"/>
      <c r="D88" s="895"/>
      <c r="E88" s="68">
        <f>E87+E84+E81+E73+E70</f>
        <v>1</v>
      </c>
      <c r="F88" s="68">
        <f>F87+F84+F81+F73+F70</f>
        <v>0</v>
      </c>
      <c r="G88" s="68">
        <f>G87+G84+G81+G73+G70</f>
        <v>12</v>
      </c>
      <c r="H88" s="68"/>
      <c r="I88" s="68"/>
      <c r="J88" s="69">
        <f>J87+J84+J81+J73+J70</f>
        <v>654.9000000000002</v>
      </c>
      <c r="K88" s="69">
        <f>K87+K84+K81+K73+K70</f>
        <v>445.72500000000002</v>
      </c>
    </row>
    <row r="89" spans="1:11" s="64" customFormat="1" ht="20.100000000000001" customHeight="1" thickTop="1">
      <c r="A89" s="914" t="s">
        <v>2344</v>
      </c>
      <c r="B89" s="120">
        <v>291</v>
      </c>
      <c r="C89" s="155" t="s">
        <v>1982</v>
      </c>
      <c r="D89" s="598"/>
      <c r="E89" s="125"/>
      <c r="F89" s="166"/>
      <c r="G89" s="166"/>
      <c r="H89" s="166"/>
      <c r="I89" s="166"/>
      <c r="J89" s="522"/>
      <c r="K89" s="521"/>
    </row>
    <row r="90" spans="1:11" s="64" customFormat="1" ht="20.100000000000001" customHeight="1">
      <c r="A90" s="915"/>
      <c r="B90" s="168"/>
      <c r="C90" s="5" t="s">
        <v>2343</v>
      </c>
      <c r="D90" s="597" t="s">
        <v>2437</v>
      </c>
      <c r="E90" s="515"/>
      <c r="F90" s="515"/>
      <c r="G90" s="214" t="s">
        <v>338</v>
      </c>
      <c r="H90" s="172"/>
      <c r="I90" s="131" t="s">
        <v>356</v>
      </c>
      <c r="J90" s="132">
        <v>25.2</v>
      </c>
      <c r="K90" s="133">
        <v>12.6</v>
      </c>
    </row>
    <row r="91" spans="1:11" s="64" customFormat="1" ht="20.100000000000001" customHeight="1">
      <c r="A91" s="915"/>
      <c r="B91" s="168"/>
      <c r="C91" s="5" t="s">
        <v>2342</v>
      </c>
      <c r="D91" s="597" t="s">
        <v>2437</v>
      </c>
      <c r="E91" s="515"/>
      <c r="F91" s="515"/>
      <c r="G91" s="214" t="s">
        <v>338</v>
      </c>
      <c r="H91" s="172"/>
      <c r="I91" s="131" t="s">
        <v>356</v>
      </c>
      <c r="J91" s="132">
        <v>16.8</v>
      </c>
      <c r="K91" s="133">
        <v>8.4</v>
      </c>
    </row>
    <row r="92" spans="1:11" s="64" customFormat="1" ht="20.100000000000001" customHeight="1">
      <c r="A92" s="915"/>
      <c r="B92" s="183"/>
      <c r="C92" s="183"/>
      <c r="D92" s="599"/>
      <c r="E92" s="186">
        <v>0</v>
      </c>
      <c r="F92" s="186">
        <v>0</v>
      </c>
      <c r="G92" s="186">
        <v>2</v>
      </c>
      <c r="H92" s="186"/>
      <c r="I92" s="186"/>
      <c r="J92" s="523">
        <f>SUM(J90:J91)</f>
        <v>42</v>
      </c>
      <c r="K92" s="523">
        <f>SUM(K90:K91)</f>
        <v>21</v>
      </c>
    </row>
    <row r="93" spans="1:11" s="64" customFormat="1" ht="20.100000000000001" customHeight="1">
      <c r="A93" s="915"/>
      <c r="B93" s="120">
        <v>292</v>
      </c>
      <c r="C93" s="144" t="s">
        <v>1983</v>
      </c>
      <c r="D93" s="511"/>
      <c r="E93" s="125"/>
      <c r="F93" s="125"/>
      <c r="G93" s="125"/>
      <c r="H93" s="125"/>
      <c r="I93" s="125"/>
      <c r="J93" s="517"/>
      <c r="K93" s="516"/>
    </row>
    <row r="94" spans="1:11" s="64" customFormat="1" ht="20.100000000000001" customHeight="1">
      <c r="A94" s="915"/>
      <c r="B94" s="168"/>
      <c r="C94" s="5" t="s">
        <v>2341</v>
      </c>
      <c r="D94" s="597" t="s">
        <v>2438</v>
      </c>
      <c r="E94" s="515"/>
      <c r="F94" s="515"/>
      <c r="G94" s="214" t="s">
        <v>338</v>
      </c>
      <c r="H94" s="172"/>
      <c r="I94" s="131" t="s">
        <v>356</v>
      </c>
      <c r="J94" s="132">
        <v>35.200000000000003</v>
      </c>
      <c r="K94" s="133">
        <v>17.600000000000001</v>
      </c>
    </row>
    <row r="95" spans="1:11" s="64" customFormat="1" ht="20.100000000000001" customHeight="1">
      <c r="A95" s="915"/>
      <c r="B95" s="183"/>
      <c r="C95" s="183"/>
      <c r="D95" s="599"/>
      <c r="E95" s="186">
        <v>0</v>
      </c>
      <c r="F95" s="186">
        <v>0</v>
      </c>
      <c r="G95" s="186">
        <v>1</v>
      </c>
      <c r="H95" s="186"/>
      <c r="I95" s="187"/>
      <c r="J95" s="188">
        <f>SUM(J94)</f>
        <v>35.200000000000003</v>
      </c>
      <c r="K95" s="188">
        <f>SUM(K94)</f>
        <v>17.600000000000001</v>
      </c>
    </row>
    <row r="96" spans="1:11" s="64" customFormat="1" ht="20.100000000000001" customHeight="1">
      <c r="A96" s="915"/>
      <c r="B96" s="120">
        <v>293</v>
      </c>
      <c r="C96" s="144" t="s">
        <v>1984</v>
      </c>
      <c r="D96" s="525"/>
      <c r="E96" s="125"/>
      <c r="F96" s="125"/>
      <c r="G96" s="125"/>
      <c r="H96" s="125"/>
      <c r="I96" s="125"/>
      <c r="J96" s="517"/>
      <c r="K96" s="516"/>
    </row>
    <row r="97" spans="1:12" s="64" customFormat="1" ht="20.100000000000001" customHeight="1">
      <c r="A97" s="915"/>
      <c r="B97" s="168"/>
      <c r="C97" s="5" t="s">
        <v>2340</v>
      </c>
      <c r="D97" s="597" t="s">
        <v>2439</v>
      </c>
      <c r="E97" s="515"/>
      <c r="F97" s="214" t="s">
        <v>338</v>
      </c>
      <c r="G97" s="71"/>
      <c r="H97" s="172"/>
      <c r="I97" s="131" t="s">
        <v>349</v>
      </c>
      <c r="J97" s="132">
        <v>20</v>
      </c>
      <c r="K97" s="133">
        <f>J97*60/100</f>
        <v>12</v>
      </c>
    </row>
    <row r="98" spans="1:12" s="64" customFormat="1" ht="20.100000000000001" customHeight="1">
      <c r="A98" s="915"/>
      <c r="B98" s="168"/>
      <c r="C98" s="5" t="s">
        <v>2339</v>
      </c>
      <c r="D98" s="597" t="s">
        <v>2439</v>
      </c>
      <c r="E98" s="515"/>
      <c r="F98" s="214" t="s">
        <v>338</v>
      </c>
      <c r="G98" s="71"/>
      <c r="H98" s="172"/>
      <c r="I98" s="131" t="s">
        <v>349</v>
      </c>
      <c r="J98" s="132">
        <v>16</v>
      </c>
      <c r="K98" s="133">
        <f>J98*60/100</f>
        <v>9.6</v>
      </c>
    </row>
    <row r="99" spans="1:12" s="64" customFormat="1" ht="20.100000000000001" customHeight="1">
      <c r="A99" s="915"/>
      <c r="B99" s="183"/>
      <c r="C99" s="183"/>
      <c r="D99" s="599"/>
      <c r="E99" s="186">
        <v>0</v>
      </c>
      <c r="F99" s="186">
        <v>2</v>
      </c>
      <c r="G99" s="186">
        <v>0</v>
      </c>
      <c r="H99" s="186"/>
      <c r="I99" s="187"/>
      <c r="J99" s="188">
        <f>SUM(J97:J98)</f>
        <v>36</v>
      </c>
      <c r="K99" s="188">
        <f>SUM(K97:K98)</f>
        <v>21.6</v>
      </c>
    </row>
    <row r="100" spans="1:12" s="64" customFormat="1" ht="20.100000000000001" customHeight="1">
      <c r="A100" s="915"/>
      <c r="B100" s="120">
        <v>294</v>
      </c>
      <c r="C100" s="144" t="s">
        <v>1985</v>
      </c>
      <c r="D100" s="525"/>
      <c r="E100" s="125"/>
      <c r="F100" s="125"/>
      <c r="G100" s="125"/>
      <c r="H100" s="125"/>
      <c r="I100" s="125"/>
      <c r="J100" s="517"/>
      <c r="K100" s="516"/>
    </row>
    <row r="101" spans="1:12" s="64" customFormat="1" ht="20.100000000000001" customHeight="1">
      <c r="A101" s="915"/>
      <c r="B101" s="566"/>
      <c r="C101" s="767" t="s">
        <v>2458</v>
      </c>
      <c r="D101" s="768" t="s">
        <v>2620</v>
      </c>
      <c r="E101" s="524"/>
      <c r="F101" s="515"/>
      <c r="G101" s="214" t="s">
        <v>338</v>
      </c>
      <c r="H101" s="71"/>
      <c r="I101" s="172" t="s">
        <v>349</v>
      </c>
      <c r="J101" s="132">
        <v>15</v>
      </c>
      <c r="K101" s="132">
        <v>7.5</v>
      </c>
      <c r="L101" s="769"/>
    </row>
    <row r="102" spans="1:12" s="64" customFormat="1" ht="20.100000000000001" customHeight="1">
      <c r="A102" s="915"/>
      <c r="B102" s="183"/>
      <c r="C102" s="770"/>
      <c r="D102" s="599"/>
      <c r="E102" s="186">
        <v>0</v>
      </c>
      <c r="F102" s="186">
        <v>0</v>
      </c>
      <c r="G102" s="186">
        <v>1</v>
      </c>
      <c r="H102" s="186"/>
      <c r="I102" s="187"/>
      <c r="J102" s="188">
        <f>SUM(J101)</f>
        <v>15</v>
      </c>
      <c r="K102" s="188">
        <f>SUM(K101)</f>
        <v>7.5</v>
      </c>
      <c r="L102" s="26"/>
    </row>
    <row r="103" spans="1:12" s="64" customFormat="1" ht="20.100000000000001" customHeight="1">
      <c r="A103" s="915"/>
      <c r="B103" s="120">
        <v>295</v>
      </c>
      <c r="C103" s="121" t="s">
        <v>1986</v>
      </c>
      <c r="D103" s="525"/>
      <c r="E103" s="125"/>
      <c r="F103" s="125"/>
      <c r="G103" s="125"/>
      <c r="H103" s="125"/>
      <c r="I103" s="125"/>
      <c r="J103" s="517"/>
      <c r="K103" s="516"/>
      <c r="L103" s="26"/>
    </row>
    <row r="104" spans="1:12" s="64" customFormat="1" ht="20.100000000000001" customHeight="1">
      <c r="A104" s="915"/>
      <c r="B104" s="168"/>
      <c r="C104" s="768" t="s">
        <v>2459</v>
      </c>
      <c r="D104" s="597" t="s">
        <v>2621</v>
      </c>
      <c r="E104" s="515"/>
      <c r="F104" s="214"/>
      <c r="G104" s="71" t="s">
        <v>338</v>
      </c>
      <c r="H104" s="172"/>
      <c r="I104" s="131" t="s">
        <v>349</v>
      </c>
      <c r="J104" s="132">
        <v>15</v>
      </c>
      <c r="K104" s="133">
        <v>7.5</v>
      </c>
      <c r="L104" s="26"/>
    </row>
    <row r="105" spans="1:12" s="64" customFormat="1" ht="20.100000000000001" customHeight="1">
      <c r="A105" s="915"/>
      <c r="B105" s="183"/>
      <c r="C105" s="183"/>
      <c r="D105" s="599"/>
      <c r="E105" s="186">
        <v>0</v>
      </c>
      <c r="F105" s="186">
        <v>0</v>
      </c>
      <c r="G105" s="186">
        <v>1</v>
      </c>
      <c r="H105" s="186"/>
      <c r="I105" s="187"/>
      <c r="J105" s="188">
        <f>SUM(J104)</f>
        <v>15</v>
      </c>
      <c r="K105" s="188">
        <f>SUM(K104)</f>
        <v>7.5</v>
      </c>
    </row>
    <row r="106" spans="1:12" s="63" customFormat="1" ht="20.100000000000001" customHeight="1" thickBot="1">
      <c r="A106" s="65"/>
      <c r="B106" s="66"/>
      <c r="C106" s="894"/>
      <c r="D106" s="895"/>
      <c r="E106" s="68">
        <f t="shared" ref="E106:K106" si="1">E105+E102+E99+E95+E92</f>
        <v>0</v>
      </c>
      <c r="F106" s="68">
        <f>F105+F102+F99+F95+F92</f>
        <v>2</v>
      </c>
      <c r="G106" s="68">
        <f t="shared" si="1"/>
        <v>5</v>
      </c>
      <c r="H106" s="68">
        <f t="shared" si="1"/>
        <v>0</v>
      </c>
      <c r="I106" s="68">
        <f t="shared" si="1"/>
        <v>0</v>
      </c>
      <c r="J106" s="69">
        <f t="shared" si="1"/>
        <v>143.19999999999999</v>
      </c>
      <c r="K106" s="69">
        <f t="shared" si="1"/>
        <v>75.2</v>
      </c>
      <c r="L106" s="524"/>
    </row>
    <row r="107" spans="1:12" s="64" customFormat="1" ht="20.100000000000001" customHeight="1">
      <c r="A107" s="940" t="s">
        <v>2338</v>
      </c>
      <c r="B107" s="120">
        <v>296</v>
      </c>
      <c r="C107" s="155" t="s">
        <v>1988</v>
      </c>
      <c r="D107" s="598"/>
      <c r="E107" s="125"/>
      <c r="F107" s="125"/>
      <c r="G107" s="125"/>
      <c r="H107" s="125"/>
      <c r="I107" s="125"/>
      <c r="J107" s="517"/>
      <c r="K107" s="516"/>
    </row>
    <row r="108" spans="1:12" s="64" customFormat="1" ht="20.100000000000001" customHeight="1">
      <c r="A108" s="915"/>
      <c r="B108" s="168"/>
      <c r="C108" s="5" t="s">
        <v>2337</v>
      </c>
      <c r="D108" s="597" t="s">
        <v>2440</v>
      </c>
      <c r="E108" s="515"/>
      <c r="F108" s="214" t="s">
        <v>338</v>
      </c>
      <c r="G108" s="129"/>
      <c r="H108" s="190"/>
      <c r="I108" s="131" t="s">
        <v>356</v>
      </c>
      <c r="J108" s="132">
        <v>493.6</v>
      </c>
      <c r="K108" s="133">
        <f>J108*60/100</f>
        <v>296.16000000000003</v>
      </c>
    </row>
    <row r="109" spans="1:12" s="64" customFormat="1" ht="20.100000000000001" customHeight="1">
      <c r="A109" s="915"/>
      <c r="B109" s="183"/>
      <c r="C109" s="183"/>
      <c r="D109" s="599"/>
      <c r="E109" s="186">
        <v>0</v>
      </c>
      <c r="F109" s="186">
        <v>1</v>
      </c>
      <c r="G109" s="186">
        <v>0</v>
      </c>
      <c r="H109" s="186"/>
      <c r="I109" s="187"/>
      <c r="J109" s="188">
        <f>SUM(J108)</f>
        <v>493.6</v>
      </c>
      <c r="K109" s="188">
        <f>SUM(K108)</f>
        <v>296.16000000000003</v>
      </c>
    </row>
    <row r="110" spans="1:12" s="64" customFormat="1" ht="20.100000000000001" customHeight="1">
      <c r="A110" s="915"/>
      <c r="B110" s="120">
        <v>297</v>
      </c>
      <c r="C110" s="144" t="s">
        <v>1989</v>
      </c>
      <c r="D110" s="511"/>
      <c r="E110" s="125"/>
      <c r="F110" s="125"/>
      <c r="G110" s="125"/>
      <c r="H110" s="125"/>
      <c r="I110" s="125"/>
      <c r="J110" s="517"/>
      <c r="K110" s="516"/>
    </row>
    <row r="111" spans="1:12" s="64" customFormat="1" ht="20.100000000000001" customHeight="1">
      <c r="A111" s="915"/>
      <c r="B111" s="168"/>
      <c r="C111" s="5" t="s">
        <v>2336</v>
      </c>
      <c r="D111" s="597" t="s">
        <v>2441</v>
      </c>
      <c r="E111" s="515"/>
      <c r="G111" s="214" t="s">
        <v>338</v>
      </c>
      <c r="H111" s="172"/>
      <c r="I111" s="131" t="s">
        <v>447</v>
      </c>
      <c r="J111" s="132">
        <v>6</v>
      </c>
      <c r="K111" s="133">
        <v>1.5</v>
      </c>
    </row>
    <row r="112" spans="1:12" s="64" customFormat="1" ht="20.100000000000001" customHeight="1">
      <c r="A112" s="915"/>
      <c r="B112" s="168"/>
      <c r="C112" s="5" t="s">
        <v>2335</v>
      </c>
      <c r="D112" s="597" t="s">
        <v>2441</v>
      </c>
      <c r="E112" s="515"/>
      <c r="G112" s="214" t="s">
        <v>338</v>
      </c>
      <c r="H112" s="172"/>
      <c r="I112" s="131" t="s">
        <v>447</v>
      </c>
      <c r="J112" s="132">
        <v>4.4000000000000004</v>
      </c>
      <c r="K112" s="133">
        <v>1.1000000000000001</v>
      </c>
    </row>
    <row r="113" spans="1:11" s="64" customFormat="1" ht="20.100000000000001" customHeight="1">
      <c r="A113" s="915"/>
      <c r="B113" s="183"/>
      <c r="C113" s="183"/>
      <c r="D113" s="599"/>
      <c r="E113" s="186">
        <v>0</v>
      </c>
      <c r="F113" s="186">
        <v>0</v>
      </c>
      <c r="G113" s="186">
        <v>2</v>
      </c>
      <c r="H113" s="186"/>
      <c r="I113" s="187"/>
      <c r="J113" s="188">
        <f>SUM(J111:J112)</f>
        <v>10.4</v>
      </c>
      <c r="K113" s="188">
        <f>SUM(K111:K112)</f>
        <v>2.6</v>
      </c>
    </row>
    <row r="114" spans="1:11" s="64" customFormat="1" ht="20.100000000000001" customHeight="1">
      <c r="A114" s="915"/>
      <c r="B114" s="120">
        <v>298</v>
      </c>
      <c r="C114" s="144" t="s">
        <v>1990</v>
      </c>
      <c r="D114" s="511"/>
      <c r="E114" s="125"/>
      <c r="F114" s="125"/>
      <c r="G114" s="125"/>
      <c r="H114" s="125"/>
      <c r="I114" s="125"/>
      <c r="J114" s="517"/>
      <c r="K114" s="516"/>
    </row>
    <row r="115" spans="1:11" s="64" customFormat="1" ht="20.100000000000001" customHeight="1">
      <c r="A115" s="915"/>
      <c r="B115" s="168"/>
      <c r="C115" s="5" t="s">
        <v>2334</v>
      </c>
      <c r="D115" s="597" t="s">
        <v>2442</v>
      </c>
      <c r="E115" s="515"/>
      <c r="G115" s="214" t="s">
        <v>338</v>
      </c>
      <c r="H115" s="172"/>
      <c r="I115" s="131" t="s">
        <v>447</v>
      </c>
      <c r="J115" s="132">
        <v>12.4</v>
      </c>
      <c r="K115" s="133">
        <v>3.1</v>
      </c>
    </row>
    <row r="116" spans="1:11" s="64" customFormat="1" ht="20.100000000000001" customHeight="1">
      <c r="A116" s="915"/>
      <c r="B116" s="168"/>
      <c r="C116" s="5" t="s">
        <v>2333</v>
      </c>
      <c r="D116" s="597" t="s">
        <v>2442</v>
      </c>
      <c r="E116" s="515"/>
      <c r="G116" s="214" t="s">
        <v>338</v>
      </c>
      <c r="H116" s="179"/>
      <c r="I116" s="131" t="s">
        <v>447</v>
      </c>
      <c r="J116" s="132">
        <v>8</v>
      </c>
      <c r="K116" s="133">
        <v>2</v>
      </c>
    </row>
    <row r="117" spans="1:11" s="64" customFormat="1" ht="20.100000000000001" customHeight="1">
      <c r="A117" s="915"/>
      <c r="B117" s="183"/>
      <c r="C117" s="183"/>
      <c r="D117" s="599"/>
      <c r="E117" s="186">
        <v>0</v>
      </c>
      <c r="F117" s="186">
        <v>0</v>
      </c>
      <c r="G117" s="186">
        <v>2</v>
      </c>
      <c r="H117" s="186"/>
      <c r="I117" s="187"/>
      <c r="J117" s="188">
        <f>SUM(J115:J116)</f>
        <v>20.399999999999999</v>
      </c>
      <c r="K117" s="188">
        <f>SUM(K115:K116)</f>
        <v>5.0999999999999996</v>
      </c>
    </row>
    <row r="118" spans="1:11" s="64" customFormat="1" ht="20.100000000000001" customHeight="1">
      <c r="A118" s="915"/>
      <c r="B118" s="120">
        <v>299</v>
      </c>
      <c r="C118" s="144" t="s">
        <v>1991</v>
      </c>
      <c r="D118" s="511"/>
      <c r="E118" s="125"/>
      <c r="F118" s="125"/>
      <c r="G118" s="125"/>
      <c r="H118" s="125"/>
      <c r="I118" s="125"/>
      <c r="J118" s="517"/>
      <c r="K118" s="516"/>
    </row>
    <row r="119" spans="1:11" s="64" customFormat="1" ht="20.100000000000001" customHeight="1">
      <c r="A119" s="915"/>
      <c r="B119" s="168"/>
      <c r="C119" s="5" t="s">
        <v>2319</v>
      </c>
      <c r="D119" s="597" t="s">
        <v>2443</v>
      </c>
      <c r="E119" s="515"/>
      <c r="F119" s="214" t="s">
        <v>338</v>
      </c>
      <c r="G119" s="71"/>
      <c r="H119" s="172"/>
      <c r="I119" s="131" t="s">
        <v>356</v>
      </c>
      <c r="J119" s="132">
        <v>40.4</v>
      </c>
      <c r="K119" s="133">
        <f>J119*60/100</f>
        <v>24.24</v>
      </c>
    </row>
    <row r="120" spans="1:11" s="64" customFormat="1" ht="20.100000000000001" customHeight="1">
      <c r="A120" s="915"/>
      <c r="B120" s="183"/>
      <c r="C120" s="183"/>
      <c r="D120" s="599"/>
      <c r="E120" s="186">
        <v>0</v>
      </c>
      <c r="F120" s="186">
        <v>1</v>
      </c>
      <c r="G120" s="186">
        <v>0</v>
      </c>
      <c r="H120" s="186"/>
      <c r="I120" s="187"/>
      <c r="J120" s="188">
        <f>SUM(J119)</f>
        <v>40.4</v>
      </c>
      <c r="K120" s="188">
        <f>SUM(K119)</f>
        <v>24.24</v>
      </c>
    </row>
    <row r="121" spans="1:11" s="64" customFormat="1" ht="20.100000000000001" customHeight="1">
      <c r="A121" s="915"/>
      <c r="B121" s="120">
        <v>300</v>
      </c>
      <c r="C121" s="144" t="s">
        <v>1992</v>
      </c>
      <c r="D121" s="511"/>
      <c r="E121" s="125"/>
      <c r="F121" s="125"/>
      <c r="G121" s="125"/>
      <c r="H121" s="125"/>
      <c r="I121" s="125"/>
      <c r="J121" s="517"/>
      <c r="K121" s="516"/>
    </row>
    <row r="122" spans="1:11" s="64" customFormat="1" ht="20.100000000000001" customHeight="1">
      <c r="A122" s="915"/>
      <c r="B122" s="168"/>
      <c r="C122" s="5" t="s">
        <v>2460</v>
      </c>
      <c r="D122" s="597" t="s">
        <v>2461</v>
      </c>
      <c r="E122" s="515"/>
      <c r="F122" s="214" t="s">
        <v>338</v>
      </c>
      <c r="G122" s="71"/>
      <c r="H122" s="172"/>
      <c r="I122" s="131" t="s">
        <v>2352</v>
      </c>
      <c r="J122" s="132">
        <v>480</v>
      </c>
      <c r="K122" s="133">
        <v>360</v>
      </c>
    </row>
    <row r="123" spans="1:11" s="64" customFormat="1" ht="20.100000000000001" customHeight="1">
      <c r="A123" s="915"/>
      <c r="B123" s="183"/>
      <c r="C123" s="183"/>
      <c r="D123" s="599"/>
      <c r="E123" s="186">
        <v>0</v>
      </c>
      <c r="F123" s="186">
        <v>1</v>
      </c>
      <c r="G123" s="186">
        <v>0</v>
      </c>
      <c r="H123" s="186"/>
      <c r="I123" s="187"/>
      <c r="J123" s="188">
        <f>SUM(J122)</f>
        <v>480</v>
      </c>
      <c r="K123" s="188">
        <f>SUM(K122)</f>
        <v>360</v>
      </c>
    </row>
    <row r="124" spans="1:11" s="63" customFormat="1" ht="20.100000000000001" customHeight="1" thickBot="1">
      <c r="A124" s="65"/>
      <c r="B124" s="66"/>
      <c r="C124" s="894"/>
      <c r="D124" s="895"/>
      <c r="E124" s="68">
        <f>E123+E120+E117+E113+E109</f>
        <v>0</v>
      </c>
      <c r="F124" s="68">
        <f>F123+F120+F117+F113+F109</f>
        <v>3</v>
      </c>
      <c r="G124" s="68">
        <f>G123+G120+G117+G113+G109</f>
        <v>4</v>
      </c>
      <c r="H124" s="68"/>
      <c r="I124" s="68"/>
      <c r="J124" s="69">
        <f>J123+J120+J117+J113+J109</f>
        <v>1044.8</v>
      </c>
      <c r="K124" s="69">
        <f>K123+K120+K117+K113+K109</f>
        <v>688.10000000000014</v>
      </c>
    </row>
    <row r="125" spans="1:11" s="64" customFormat="1" ht="20.100000000000001" customHeight="1" thickTop="1">
      <c r="A125" s="914" t="s">
        <v>2332</v>
      </c>
      <c r="B125" s="120">
        <v>301</v>
      </c>
      <c r="C125" s="155" t="s">
        <v>1993</v>
      </c>
      <c r="D125" s="598"/>
      <c r="E125" s="166"/>
      <c r="F125" s="166"/>
      <c r="G125" s="166"/>
      <c r="H125" s="166"/>
      <c r="I125" s="166"/>
      <c r="J125" s="522"/>
      <c r="K125" s="521"/>
    </row>
    <row r="126" spans="1:11" s="64" customFormat="1" ht="20.100000000000001" customHeight="1">
      <c r="A126" s="915"/>
      <c r="B126" s="168"/>
      <c r="C126" s="5" t="s">
        <v>2331</v>
      </c>
      <c r="D126" s="597" t="s">
        <v>2444</v>
      </c>
      <c r="E126" s="515"/>
      <c r="F126" s="214" t="s">
        <v>338</v>
      </c>
      <c r="G126" s="71"/>
      <c r="H126" s="172"/>
      <c r="I126" s="131" t="s">
        <v>349</v>
      </c>
      <c r="J126" s="132">
        <v>40</v>
      </c>
      <c r="K126" s="133">
        <f>J126*60/100</f>
        <v>24</v>
      </c>
    </row>
    <row r="127" spans="1:11" s="64" customFormat="1" ht="20.100000000000001" customHeight="1">
      <c r="A127" s="915"/>
      <c r="B127" s="168"/>
      <c r="C127" s="5" t="s">
        <v>2330</v>
      </c>
      <c r="D127" s="597" t="s">
        <v>2445</v>
      </c>
      <c r="E127" s="515"/>
      <c r="F127" s="214"/>
      <c r="G127" s="71" t="s">
        <v>338</v>
      </c>
      <c r="H127" s="172"/>
      <c r="I127" s="131" t="s">
        <v>447</v>
      </c>
      <c r="J127" s="132">
        <v>6</v>
      </c>
      <c r="K127" s="133">
        <v>1.5</v>
      </c>
    </row>
    <row r="128" spans="1:11" s="64" customFormat="1" ht="20.100000000000001" customHeight="1">
      <c r="A128" s="915"/>
      <c r="B128" s="183"/>
      <c r="C128" s="183"/>
      <c r="D128" s="599"/>
      <c r="E128" s="186">
        <v>0</v>
      </c>
      <c r="F128" s="186">
        <v>1</v>
      </c>
      <c r="G128" s="186">
        <v>1</v>
      </c>
      <c r="H128" s="186"/>
      <c r="I128" s="187"/>
      <c r="J128" s="188">
        <f>SUM(J126:J127)</f>
        <v>46</v>
      </c>
      <c r="K128" s="188">
        <f>SUM(K126:K127)</f>
        <v>25.5</v>
      </c>
    </row>
    <row r="129" spans="1:11" s="64" customFormat="1" ht="20.100000000000001" customHeight="1">
      <c r="A129" s="915"/>
      <c r="B129" s="120">
        <v>302</v>
      </c>
      <c r="C129" s="144" t="s">
        <v>1994</v>
      </c>
      <c r="D129" s="511"/>
      <c r="E129" s="125"/>
      <c r="F129" s="125"/>
      <c r="G129" s="125"/>
      <c r="H129" s="125"/>
      <c r="I129" s="125"/>
      <c r="J129" s="517"/>
      <c r="K129" s="516"/>
    </row>
    <row r="130" spans="1:11" s="64" customFormat="1" ht="20.100000000000001" customHeight="1">
      <c r="A130" s="915"/>
      <c r="B130" s="168"/>
      <c r="C130" s="5" t="s">
        <v>625</v>
      </c>
      <c r="D130" s="597" t="s">
        <v>2446</v>
      </c>
      <c r="E130" s="515"/>
      <c r="F130" s="214"/>
      <c r="G130" s="71" t="s">
        <v>338</v>
      </c>
      <c r="H130" s="172"/>
      <c r="I130" s="131" t="s">
        <v>447</v>
      </c>
      <c r="J130" s="132">
        <v>10</v>
      </c>
      <c r="K130" s="133">
        <v>2.5</v>
      </c>
    </row>
    <row r="131" spans="1:11" s="64" customFormat="1" ht="20.100000000000001" customHeight="1">
      <c r="A131" s="915"/>
      <c r="B131" s="168"/>
      <c r="C131" s="5" t="s">
        <v>2329</v>
      </c>
      <c r="D131" s="597" t="s">
        <v>2446</v>
      </c>
      <c r="E131" s="515"/>
      <c r="F131" s="214"/>
      <c r="G131" s="71" t="s">
        <v>338</v>
      </c>
      <c r="H131" s="172"/>
      <c r="I131" s="131" t="s">
        <v>356</v>
      </c>
      <c r="J131" s="132">
        <v>34.4</v>
      </c>
      <c r="K131" s="133">
        <v>17.2</v>
      </c>
    </row>
    <row r="132" spans="1:11" s="64" customFormat="1" ht="20.100000000000001" customHeight="1">
      <c r="A132" s="915"/>
      <c r="B132" s="183"/>
      <c r="C132" s="183"/>
      <c r="D132" s="599"/>
      <c r="E132" s="186">
        <v>0</v>
      </c>
      <c r="F132" s="186">
        <v>0</v>
      </c>
      <c r="G132" s="186">
        <v>2</v>
      </c>
      <c r="H132" s="186"/>
      <c r="I132" s="187"/>
      <c r="J132" s="188">
        <f>SUM(J130:J131)</f>
        <v>44.4</v>
      </c>
      <c r="K132" s="188">
        <f>SUM(K130:K131)</f>
        <v>19.7</v>
      </c>
    </row>
    <row r="133" spans="1:11" s="64" customFormat="1" ht="20.100000000000001" customHeight="1">
      <c r="A133" s="915"/>
      <c r="B133" s="120">
        <v>303</v>
      </c>
      <c r="C133" s="144" t="s">
        <v>1995</v>
      </c>
      <c r="D133" s="511"/>
      <c r="E133" s="125"/>
      <c r="F133" s="125"/>
      <c r="G133" s="125"/>
      <c r="H133" s="125"/>
      <c r="I133" s="125"/>
      <c r="J133" s="517"/>
      <c r="K133" s="516"/>
    </row>
    <row r="134" spans="1:11" s="64" customFormat="1" ht="20.100000000000001" customHeight="1">
      <c r="A134" s="915"/>
      <c r="B134" s="168"/>
      <c r="C134" s="5" t="s">
        <v>2462</v>
      </c>
      <c r="D134" s="597" t="s">
        <v>2463</v>
      </c>
      <c r="E134" s="515"/>
      <c r="F134" s="214"/>
      <c r="G134" s="71" t="s">
        <v>338</v>
      </c>
      <c r="H134" s="172"/>
      <c r="I134" s="131" t="s">
        <v>349</v>
      </c>
      <c r="J134" s="132">
        <v>21</v>
      </c>
      <c r="K134" s="133">
        <v>10.5</v>
      </c>
    </row>
    <row r="135" spans="1:11" s="64" customFormat="1" ht="20.100000000000001" customHeight="1">
      <c r="A135" s="915"/>
      <c r="B135" s="183"/>
      <c r="C135" s="183"/>
      <c r="D135" s="599"/>
      <c r="E135" s="186">
        <v>0</v>
      </c>
      <c r="F135" s="186">
        <v>0</v>
      </c>
      <c r="G135" s="186">
        <v>1</v>
      </c>
      <c r="H135" s="186"/>
      <c r="I135" s="187"/>
      <c r="J135" s="188">
        <f>SUM(J134)</f>
        <v>21</v>
      </c>
      <c r="K135" s="188">
        <f>SUM(K134)</f>
        <v>10.5</v>
      </c>
    </row>
    <row r="136" spans="1:11" s="64" customFormat="1" ht="20.100000000000001" customHeight="1">
      <c r="A136" s="915"/>
      <c r="B136" s="120">
        <v>304</v>
      </c>
      <c r="C136" s="144" t="s">
        <v>1996</v>
      </c>
      <c r="D136" s="511"/>
      <c r="E136" s="120"/>
      <c r="F136" s="125"/>
      <c r="G136" s="125"/>
      <c r="H136" s="125"/>
      <c r="I136" s="125"/>
      <c r="J136" s="517"/>
      <c r="K136" s="516"/>
    </row>
    <row r="137" spans="1:11" s="64" customFormat="1" ht="20.100000000000001" customHeight="1">
      <c r="A137" s="915"/>
      <c r="B137" s="168"/>
      <c r="C137" s="5" t="s">
        <v>2328</v>
      </c>
      <c r="D137" s="597" t="s">
        <v>2447</v>
      </c>
      <c r="E137" s="515"/>
      <c r="F137" s="214" t="s">
        <v>338</v>
      </c>
      <c r="G137" s="71"/>
      <c r="H137" s="172"/>
      <c r="I137" s="131" t="s">
        <v>349</v>
      </c>
      <c r="J137" s="132">
        <v>30</v>
      </c>
      <c r="K137" s="133">
        <f>J137*60/100</f>
        <v>18</v>
      </c>
    </row>
    <row r="138" spans="1:11" s="64" customFormat="1" ht="20.100000000000001" customHeight="1">
      <c r="A138" s="915"/>
      <c r="B138" s="183"/>
      <c r="C138" s="183"/>
      <c r="D138" s="599"/>
      <c r="E138" s="186">
        <v>0</v>
      </c>
      <c r="F138" s="186">
        <v>1</v>
      </c>
      <c r="G138" s="186">
        <v>0</v>
      </c>
      <c r="H138" s="186"/>
      <c r="I138" s="187"/>
      <c r="J138" s="188">
        <f>SUM(J137)</f>
        <v>30</v>
      </c>
      <c r="K138" s="188">
        <f>SUM(K137)</f>
        <v>18</v>
      </c>
    </row>
    <row r="139" spans="1:11" s="64" customFormat="1" ht="20.100000000000001" customHeight="1">
      <c r="A139" s="915"/>
      <c r="B139" s="120">
        <v>305</v>
      </c>
      <c r="C139" s="144" t="s">
        <v>1997</v>
      </c>
      <c r="D139" s="511"/>
      <c r="E139" s="120"/>
      <c r="F139" s="125"/>
      <c r="G139" s="125"/>
      <c r="H139" s="125"/>
      <c r="I139" s="125"/>
      <c r="J139" s="517"/>
      <c r="K139" s="516"/>
    </row>
    <row r="140" spans="1:11" s="64" customFormat="1" ht="20.100000000000001" customHeight="1">
      <c r="A140" s="915"/>
      <c r="B140" s="168"/>
      <c r="C140" s="5" t="s">
        <v>2622</v>
      </c>
      <c r="D140" s="597" t="s">
        <v>2464</v>
      </c>
      <c r="E140" s="515"/>
      <c r="F140" s="214" t="s">
        <v>338</v>
      </c>
      <c r="G140" s="71"/>
      <c r="H140" s="172"/>
      <c r="I140" s="131" t="s">
        <v>349</v>
      </c>
      <c r="J140" s="132">
        <v>21</v>
      </c>
      <c r="K140" s="133">
        <v>10.5</v>
      </c>
    </row>
    <row r="141" spans="1:11" s="64" customFormat="1" ht="20.100000000000001" customHeight="1">
      <c r="A141" s="915"/>
      <c r="B141" s="183"/>
      <c r="C141" s="183"/>
      <c r="D141" s="599"/>
      <c r="E141" s="186">
        <v>0</v>
      </c>
      <c r="F141" s="186">
        <v>1</v>
      </c>
      <c r="G141" s="186">
        <v>0</v>
      </c>
      <c r="H141" s="186"/>
      <c r="I141" s="187"/>
      <c r="J141" s="188">
        <f>SUM(J140)</f>
        <v>21</v>
      </c>
      <c r="K141" s="188">
        <f>SUM(K140)</f>
        <v>10.5</v>
      </c>
    </row>
    <row r="142" spans="1:11" s="63" customFormat="1" ht="20.100000000000001" customHeight="1" thickBot="1">
      <c r="A142" s="601"/>
      <c r="B142" s="602"/>
      <c r="C142" s="894"/>
      <c r="D142" s="895"/>
      <c r="E142" s="68">
        <f>E141+E138+E135+E132+E128</f>
        <v>0</v>
      </c>
      <c r="F142" s="68">
        <f>F141+F138+F135+F132+F128</f>
        <v>3</v>
      </c>
      <c r="G142" s="68">
        <f>G141+G138+G135+G132+G128</f>
        <v>4</v>
      </c>
      <c r="H142" s="68"/>
      <c r="I142" s="68"/>
      <c r="J142" s="69">
        <f>J141+J138+J135+J132+J128</f>
        <v>162.4</v>
      </c>
      <c r="K142" s="69">
        <f>K141+K138+K135+K132+K128</f>
        <v>84.2</v>
      </c>
    </row>
    <row r="143" spans="1:11" s="64" customFormat="1" ht="20.100000000000001" customHeight="1">
      <c r="A143" s="915" t="s">
        <v>2327</v>
      </c>
      <c r="B143" s="120">
        <v>306</v>
      </c>
      <c r="C143" s="144" t="s">
        <v>1999</v>
      </c>
      <c r="D143" s="511"/>
      <c r="E143" s="158"/>
      <c r="F143" s="158"/>
      <c r="G143" s="158"/>
      <c r="H143" s="158"/>
      <c r="I143" s="158"/>
      <c r="J143" s="520"/>
      <c r="K143" s="519"/>
    </row>
    <row r="144" spans="1:11" s="64" customFormat="1" ht="20.100000000000001" customHeight="1">
      <c r="A144" s="915"/>
      <c r="B144" s="168"/>
      <c r="C144" s="5" t="s">
        <v>2326</v>
      </c>
      <c r="D144" s="597" t="s">
        <v>2448</v>
      </c>
      <c r="E144" s="515"/>
      <c r="F144" s="214" t="s">
        <v>338</v>
      </c>
      <c r="G144" s="71"/>
      <c r="H144" s="172"/>
      <c r="I144" s="172" t="s">
        <v>356</v>
      </c>
      <c r="J144" s="173">
        <v>140</v>
      </c>
      <c r="K144" s="150">
        <f>J144*60/100</f>
        <v>84</v>
      </c>
    </row>
    <row r="145" spans="1:11" s="64" customFormat="1" ht="20.100000000000001" customHeight="1">
      <c r="A145" s="915"/>
      <c r="B145" s="168"/>
      <c r="C145" s="5" t="s">
        <v>2325</v>
      </c>
      <c r="D145" s="597" t="s">
        <v>2449</v>
      </c>
      <c r="E145" s="515"/>
      <c r="F145" s="214"/>
      <c r="G145" s="71" t="s">
        <v>338</v>
      </c>
      <c r="H145" s="172"/>
      <c r="I145" s="172" t="s">
        <v>356</v>
      </c>
      <c r="J145" s="173">
        <v>12.8</v>
      </c>
      <c r="K145" s="150">
        <v>6.4</v>
      </c>
    </row>
    <row r="146" spans="1:11" s="64" customFormat="1" ht="20.100000000000001" customHeight="1">
      <c r="A146" s="915"/>
      <c r="B146" s="183"/>
      <c r="C146" s="183"/>
      <c r="D146" s="599"/>
      <c r="E146" s="186">
        <v>0</v>
      </c>
      <c r="F146" s="186">
        <v>1</v>
      </c>
      <c r="G146" s="186">
        <v>1</v>
      </c>
      <c r="H146" s="186"/>
      <c r="I146" s="187"/>
      <c r="J146" s="188">
        <f>SUM(J144:J145)</f>
        <v>152.80000000000001</v>
      </c>
      <c r="K146" s="188">
        <f>SUM(K144:K145)</f>
        <v>90.4</v>
      </c>
    </row>
    <row r="147" spans="1:11" s="64" customFormat="1" ht="20.100000000000001" customHeight="1">
      <c r="A147" s="915"/>
      <c r="B147" s="120">
        <v>307</v>
      </c>
      <c r="C147" s="144" t="s">
        <v>2000</v>
      </c>
      <c r="D147" s="511"/>
      <c r="E147" s="125"/>
      <c r="F147" s="125"/>
      <c r="G147" s="125"/>
      <c r="H147" s="125"/>
      <c r="I147" s="125"/>
      <c r="J147" s="518"/>
      <c r="K147" s="516"/>
    </row>
    <row r="148" spans="1:11" s="64" customFormat="1" ht="20.100000000000001" customHeight="1">
      <c r="A148" s="915"/>
      <c r="B148" s="168"/>
      <c r="C148" s="5" t="s">
        <v>2476</v>
      </c>
      <c r="D148" s="597" t="s">
        <v>2465</v>
      </c>
      <c r="E148" s="515"/>
      <c r="F148" s="214" t="s">
        <v>338</v>
      </c>
      <c r="G148" s="71"/>
      <c r="H148" s="172"/>
      <c r="I148" s="172" t="s">
        <v>356</v>
      </c>
      <c r="J148" s="173">
        <v>21</v>
      </c>
      <c r="K148" s="150">
        <v>10.5</v>
      </c>
    </row>
    <row r="149" spans="1:11" s="64" customFormat="1" ht="20.100000000000001" customHeight="1">
      <c r="A149" s="915"/>
      <c r="B149" s="183"/>
      <c r="C149" s="183"/>
      <c r="D149" s="599"/>
      <c r="E149" s="186">
        <v>0</v>
      </c>
      <c r="F149" s="186">
        <v>1</v>
      </c>
      <c r="G149" s="186">
        <v>0</v>
      </c>
      <c r="H149" s="186"/>
      <c r="I149" s="187"/>
      <c r="J149" s="188">
        <f>SUM(J148)</f>
        <v>21</v>
      </c>
      <c r="K149" s="188">
        <f>SUM(K148)</f>
        <v>10.5</v>
      </c>
    </row>
    <row r="150" spans="1:11" s="64" customFormat="1" ht="20.100000000000001" customHeight="1">
      <c r="A150" s="915"/>
      <c r="B150" s="120">
        <v>308</v>
      </c>
      <c r="C150" s="144" t="s">
        <v>2001</v>
      </c>
      <c r="D150" s="511"/>
      <c r="E150" s="125"/>
      <c r="F150" s="125"/>
      <c r="G150" s="125"/>
      <c r="H150" s="125"/>
      <c r="I150" s="125"/>
      <c r="J150" s="518"/>
      <c r="K150" s="516"/>
    </row>
    <row r="151" spans="1:11" s="64" customFormat="1" ht="20.100000000000001" customHeight="1">
      <c r="A151" s="915"/>
      <c r="B151" s="168"/>
      <c r="C151" s="5" t="s">
        <v>2324</v>
      </c>
      <c r="D151" s="597" t="s">
        <v>2450</v>
      </c>
      <c r="E151" s="515"/>
      <c r="F151" s="214" t="s">
        <v>338</v>
      </c>
      <c r="G151" s="71"/>
      <c r="H151" s="172"/>
      <c r="I151" s="172" t="s">
        <v>349</v>
      </c>
      <c r="J151" s="173">
        <v>14</v>
      </c>
      <c r="K151" s="150">
        <f>J151*60/100</f>
        <v>8.4</v>
      </c>
    </row>
    <row r="152" spans="1:11" s="64" customFormat="1" ht="20.100000000000001" customHeight="1">
      <c r="A152" s="915"/>
      <c r="B152" s="183"/>
      <c r="C152" s="183"/>
      <c r="D152" s="599"/>
      <c r="E152" s="186">
        <v>0</v>
      </c>
      <c r="F152" s="186">
        <v>1</v>
      </c>
      <c r="G152" s="186">
        <v>0</v>
      </c>
      <c r="H152" s="186"/>
      <c r="I152" s="187"/>
      <c r="J152" s="188">
        <f>SUM(J151)</f>
        <v>14</v>
      </c>
      <c r="K152" s="188">
        <f>SUM(K151)</f>
        <v>8.4</v>
      </c>
    </row>
    <row r="153" spans="1:11" s="64" customFormat="1" ht="20.100000000000001" customHeight="1">
      <c r="A153" s="915"/>
      <c r="B153" s="120">
        <v>309</v>
      </c>
      <c r="C153" s="144" t="s">
        <v>2002</v>
      </c>
      <c r="D153" s="511"/>
      <c r="E153" s="125"/>
      <c r="F153" s="125"/>
      <c r="G153" s="125"/>
      <c r="H153" s="125"/>
      <c r="I153" s="125"/>
      <c r="J153" s="518"/>
      <c r="K153" s="516"/>
    </row>
    <row r="154" spans="1:11" s="64" customFormat="1" ht="20.100000000000001" customHeight="1">
      <c r="A154" s="915"/>
      <c r="B154" s="168"/>
      <c r="C154" s="5" t="s">
        <v>2323</v>
      </c>
      <c r="D154" s="597" t="s">
        <v>2322</v>
      </c>
      <c r="E154" s="515"/>
      <c r="F154" s="214" t="s">
        <v>338</v>
      </c>
      <c r="G154" s="71"/>
      <c r="H154" s="172"/>
      <c r="I154" s="172" t="s">
        <v>349</v>
      </c>
      <c r="J154" s="173">
        <v>15</v>
      </c>
      <c r="K154" s="150">
        <f>J154*60/100</f>
        <v>9</v>
      </c>
    </row>
    <row r="155" spans="1:11" s="64" customFormat="1" ht="20.100000000000001" customHeight="1">
      <c r="A155" s="915"/>
      <c r="B155" s="183"/>
      <c r="C155" s="183"/>
      <c r="D155" s="599"/>
      <c r="E155" s="186">
        <v>0</v>
      </c>
      <c r="F155" s="186">
        <v>1</v>
      </c>
      <c r="G155" s="186">
        <v>0</v>
      </c>
      <c r="H155" s="186"/>
      <c r="I155" s="187"/>
      <c r="J155" s="188">
        <f>SUM(J154)</f>
        <v>15</v>
      </c>
      <c r="K155" s="188">
        <f>SUM(K154)</f>
        <v>9</v>
      </c>
    </row>
    <row r="156" spans="1:11" s="64" customFormat="1" ht="20.100000000000001" customHeight="1">
      <c r="A156" s="915"/>
      <c r="B156" s="120">
        <v>310</v>
      </c>
      <c r="C156" s="144" t="s">
        <v>2003</v>
      </c>
      <c r="D156" s="511" t="s">
        <v>2451</v>
      </c>
      <c r="E156" s="125"/>
      <c r="F156" s="125"/>
      <c r="G156" s="125"/>
      <c r="H156" s="125"/>
      <c r="I156" s="125"/>
      <c r="J156" s="517"/>
      <c r="K156" s="516"/>
    </row>
    <row r="157" spans="1:11" s="64" customFormat="1" ht="20.100000000000001" customHeight="1">
      <c r="A157" s="915"/>
      <c r="B157" s="168"/>
      <c r="C157" s="5" t="s">
        <v>1536</v>
      </c>
      <c r="D157" s="597" t="s">
        <v>2452</v>
      </c>
      <c r="E157" s="71"/>
      <c r="F157" s="71"/>
      <c r="G157" s="214" t="s">
        <v>338</v>
      </c>
      <c r="H157" s="172"/>
      <c r="I157" s="172" t="s">
        <v>447</v>
      </c>
      <c r="J157" s="173">
        <v>4.76</v>
      </c>
      <c r="K157" s="150">
        <v>1.19</v>
      </c>
    </row>
    <row r="158" spans="1:11" s="64" customFormat="1" ht="20.100000000000001" customHeight="1">
      <c r="A158" s="915"/>
      <c r="B158" s="168"/>
      <c r="C158" s="5" t="s">
        <v>2321</v>
      </c>
      <c r="D158" s="597" t="s">
        <v>2452</v>
      </c>
      <c r="E158" s="71"/>
      <c r="F158" s="71"/>
      <c r="G158" s="214" t="s">
        <v>338</v>
      </c>
      <c r="H158" s="172"/>
      <c r="I158" s="172" t="s">
        <v>447</v>
      </c>
      <c r="J158" s="173">
        <v>4.76</v>
      </c>
      <c r="K158" s="150">
        <v>1.19</v>
      </c>
    </row>
    <row r="159" spans="1:11" s="64" customFormat="1" ht="20.100000000000001" customHeight="1">
      <c r="A159" s="915"/>
      <c r="B159" s="183"/>
      <c r="C159" s="183"/>
      <c r="D159" s="599"/>
      <c r="E159" s="186">
        <v>0</v>
      </c>
      <c r="F159" s="186">
        <v>0</v>
      </c>
      <c r="G159" s="186">
        <v>2</v>
      </c>
      <c r="H159" s="186"/>
      <c r="I159" s="187"/>
      <c r="J159" s="188">
        <f>SUM(J157:J158)</f>
        <v>9.52</v>
      </c>
      <c r="K159" s="188">
        <f>SUM(K157:K158)</f>
        <v>2.38</v>
      </c>
    </row>
    <row r="160" spans="1:11" s="63" customFormat="1" ht="20.100000000000001" customHeight="1" thickBot="1">
      <c r="A160" s="65"/>
      <c r="B160" s="66"/>
      <c r="C160" s="894"/>
      <c r="D160" s="895"/>
      <c r="E160" s="68">
        <f>E159+E155+E152+E149+E146</f>
        <v>0</v>
      </c>
      <c r="F160" s="821">
        <f>F159+F155+F152+F149+F146</f>
        <v>4</v>
      </c>
      <c r="G160" s="821">
        <f>G159+G155+G152+G149+G146</f>
        <v>3</v>
      </c>
      <c r="H160" s="821"/>
      <c r="I160" s="68"/>
      <c r="J160" s="822">
        <f>J159+J155+J152+J149+J146</f>
        <v>212.32</v>
      </c>
      <c r="K160" s="822">
        <f>K159+K155+K152+K149+K146</f>
        <v>120.68</v>
      </c>
    </row>
    <row r="161" spans="1:14" s="64" customFormat="1" ht="20.100000000000001" customHeight="1">
      <c r="A161" s="914" t="s">
        <v>2320</v>
      </c>
      <c r="B161" s="120">
        <v>311</v>
      </c>
      <c r="C161" s="144" t="s">
        <v>2005</v>
      </c>
      <c r="D161" s="511" t="s">
        <v>2453</v>
      </c>
      <c r="E161" s="125"/>
      <c r="F161" s="125"/>
      <c r="G161" s="125"/>
      <c r="H161" s="125"/>
      <c r="I161" s="125"/>
      <c r="J161" s="517"/>
      <c r="K161" s="516"/>
    </row>
    <row r="162" spans="1:14" s="64" customFormat="1" ht="20.100000000000001" customHeight="1">
      <c r="A162" s="915"/>
      <c r="B162" s="183"/>
      <c r="C162" s="183"/>
      <c r="D162" s="599"/>
      <c r="E162" s="186">
        <v>0</v>
      </c>
      <c r="F162" s="186">
        <v>0</v>
      </c>
      <c r="G162" s="186">
        <v>0</v>
      </c>
      <c r="H162" s="186"/>
      <c r="I162" s="187"/>
      <c r="J162" s="188">
        <v>0</v>
      </c>
      <c r="K162" s="188">
        <v>0</v>
      </c>
    </row>
    <row r="163" spans="1:14" s="64" customFormat="1" ht="20.100000000000001" customHeight="1">
      <c r="A163" s="915"/>
      <c r="B163" s="120">
        <v>312</v>
      </c>
      <c r="C163" s="144" t="s">
        <v>2006</v>
      </c>
      <c r="D163" s="511"/>
      <c r="E163" s="125"/>
      <c r="F163" s="125"/>
      <c r="G163" s="125"/>
      <c r="H163" s="125"/>
      <c r="I163" s="125"/>
      <c r="J163" s="517"/>
      <c r="K163" s="516"/>
    </row>
    <row r="164" spans="1:14" s="64" customFormat="1" ht="20.100000000000001" customHeight="1">
      <c r="A164" s="915"/>
      <c r="B164" s="168"/>
      <c r="C164" s="5" t="s">
        <v>2319</v>
      </c>
      <c r="D164" s="597" t="s">
        <v>2454</v>
      </c>
      <c r="E164" s="71"/>
      <c r="F164" s="71" t="s">
        <v>338</v>
      </c>
      <c r="G164" s="71"/>
      <c r="H164" s="172"/>
      <c r="I164" s="172" t="s">
        <v>349</v>
      </c>
      <c r="J164" s="173">
        <v>43</v>
      </c>
      <c r="K164" s="150">
        <f>J164*60/100</f>
        <v>25.8</v>
      </c>
    </row>
    <row r="165" spans="1:14" s="64" customFormat="1" ht="20.100000000000001" customHeight="1">
      <c r="A165" s="915"/>
      <c r="B165" s="168"/>
      <c r="C165" s="5" t="s">
        <v>2318</v>
      </c>
      <c r="D165" s="597" t="s">
        <v>2455</v>
      </c>
      <c r="E165" s="71"/>
      <c r="F165" s="71"/>
      <c r="G165" s="214" t="s">
        <v>338</v>
      </c>
      <c r="H165" s="172"/>
      <c r="I165" s="172" t="s">
        <v>447</v>
      </c>
      <c r="J165" s="173">
        <v>8</v>
      </c>
      <c r="K165" s="150">
        <v>2</v>
      </c>
    </row>
    <row r="166" spans="1:14" s="64" customFormat="1" ht="20.100000000000001" customHeight="1">
      <c r="A166" s="915"/>
      <c r="B166" s="168"/>
      <c r="C166" s="5" t="s">
        <v>2317</v>
      </c>
      <c r="D166" s="597" t="s">
        <v>2455</v>
      </c>
      <c r="E166" s="71"/>
      <c r="F166" s="71"/>
      <c r="G166" s="214" t="s">
        <v>338</v>
      </c>
      <c r="H166" s="179"/>
      <c r="I166" s="172" t="s">
        <v>447</v>
      </c>
      <c r="J166" s="173">
        <v>6</v>
      </c>
      <c r="K166" s="150">
        <v>1.5</v>
      </c>
    </row>
    <row r="167" spans="1:14" s="64" customFormat="1" ht="20.100000000000001" customHeight="1">
      <c r="A167" s="915"/>
      <c r="B167" s="168"/>
      <c r="C167" s="5" t="s">
        <v>2316</v>
      </c>
      <c r="D167" s="597" t="s">
        <v>2455</v>
      </c>
      <c r="E167" s="71"/>
      <c r="F167" s="71"/>
      <c r="G167" s="214" t="s">
        <v>338</v>
      </c>
      <c r="H167" s="179"/>
      <c r="I167" s="172" t="s">
        <v>447</v>
      </c>
      <c r="J167" s="173">
        <v>4.8</v>
      </c>
      <c r="K167" s="150">
        <v>1.2</v>
      </c>
    </row>
    <row r="168" spans="1:14" s="64" customFormat="1" ht="20.100000000000001" customHeight="1">
      <c r="A168" s="915"/>
      <c r="B168" s="168"/>
      <c r="C168" s="5" t="s">
        <v>2315</v>
      </c>
      <c r="D168" s="597" t="s">
        <v>2455</v>
      </c>
      <c r="E168" s="71"/>
      <c r="F168" s="71"/>
      <c r="G168" s="214" t="s">
        <v>338</v>
      </c>
      <c r="H168" s="179"/>
      <c r="I168" s="172" t="s">
        <v>447</v>
      </c>
      <c r="J168" s="173">
        <v>4.4000000000000004</v>
      </c>
      <c r="K168" s="150">
        <v>1.1000000000000001</v>
      </c>
    </row>
    <row r="169" spans="1:14" s="64" customFormat="1" ht="20.100000000000001" customHeight="1">
      <c r="A169" s="915"/>
      <c r="B169" s="183"/>
      <c r="C169" s="183"/>
      <c r="D169" s="599"/>
      <c r="E169" s="186">
        <v>0</v>
      </c>
      <c r="F169" s="186">
        <v>1</v>
      </c>
      <c r="G169" s="186">
        <v>4</v>
      </c>
      <c r="H169" s="186"/>
      <c r="I169" s="187"/>
      <c r="J169" s="188">
        <f>SUM(J164:J168)</f>
        <v>66.2</v>
      </c>
      <c r="K169" s="188">
        <f>SUM(K164:K168)</f>
        <v>31.6</v>
      </c>
    </row>
    <row r="170" spans="1:14" s="64" customFormat="1" ht="20.100000000000001" customHeight="1">
      <c r="A170" s="915"/>
      <c r="B170" s="120">
        <v>313</v>
      </c>
      <c r="C170" s="144" t="s">
        <v>2007</v>
      </c>
      <c r="D170" s="511"/>
      <c r="E170" s="125"/>
      <c r="F170" s="125"/>
      <c r="G170" s="125"/>
      <c r="H170" s="125"/>
      <c r="I170" s="125"/>
      <c r="J170" s="517"/>
      <c r="K170" s="516"/>
    </row>
    <row r="171" spans="1:14" s="64" customFormat="1" ht="20.100000000000001" customHeight="1">
      <c r="A171" s="915"/>
      <c r="B171" s="168"/>
      <c r="C171" s="5" t="s">
        <v>2623</v>
      </c>
      <c r="D171" s="597" t="s">
        <v>2466</v>
      </c>
      <c r="E171" s="71"/>
      <c r="F171" s="71"/>
      <c r="G171" s="214" t="s">
        <v>338</v>
      </c>
      <c r="H171" s="179"/>
      <c r="I171" s="172" t="s">
        <v>349</v>
      </c>
      <c r="J171" s="173">
        <v>21</v>
      </c>
      <c r="K171" s="150">
        <v>10.5</v>
      </c>
    </row>
    <row r="172" spans="1:14" s="64" customFormat="1" ht="20.100000000000001" customHeight="1">
      <c r="A172" s="915"/>
      <c r="B172" s="183"/>
      <c r="C172" s="183"/>
      <c r="D172" s="599"/>
      <c r="E172" s="186">
        <v>0</v>
      </c>
      <c r="F172" s="186">
        <v>0</v>
      </c>
      <c r="G172" s="186">
        <v>1</v>
      </c>
      <c r="H172" s="186"/>
      <c r="I172" s="187"/>
      <c r="J172" s="188">
        <f>J171</f>
        <v>21</v>
      </c>
      <c r="K172" s="188">
        <f>K171</f>
        <v>10.5</v>
      </c>
    </row>
    <row r="173" spans="1:14" s="64" customFormat="1" ht="20.100000000000001" customHeight="1">
      <c r="A173" s="915"/>
      <c r="B173" s="120">
        <v>314</v>
      </c>
      <c r="C173" s="144" t="s">
        <v>2009</v>
      </c>
      <c r="D173" s="511"/>
      <c r="E173" s="125"/>
      <c r="F173" s="125"/>
      <c r="G173" s="125"/>
      <c r="H173" s="125"/>
      <c r="I173" s="125"/>
      <c r="J173" s="517"/>
      <c r="K173" s="516"/>
    </row>
    <row r="174" spans="1:14" s="64" customFormat="1" ht="20.100000000000001" customHeight="1">
      <c r="A174" s="915"/>
      <c r="B174" s="168"/>
      <c r="C174" s="5" t="s">
        <v>2467</v>
      </c>
      <c r="D174" s="597" t="s">
        <v>2468</v>
      </c>
      <c r="E174" s="71"/>
      <c r="F174" s="71"/>
      <c r="G174" s="214" t="s">
        <v>338</v>
      </c>
      <c r="H174" s="179"/>
      <c r="I174" s="172" t="s">
        <v>349</v>
      </c>
      <c r="J174" s="173">
        <v>21</v>
      </c>
      <c r="K174" s="150">
        <v>10.5</v>
      </c>
    </row>
    <row r="175" spans="1:14" s="64" customFormat="1" ht="20.100000000000001" customHeight="1">
      <c r="A175" s="915"/>
      <c r="B175" s="183"/>
      <c r="C175" s="183"/>
      <c r="D175" s="599"/>
      <c r="E175" s="186">
        <v>0</v>
      </c>
      <c r="F175" s="186">
        <v>0</v>
      </c>
      <c r="G175" s="186">
        <v>1</v>
      </c>
      <c r="H175" s="186"/>
      <c r="I175" s="187"/>
      <c r="J175" s="188">
        <f>SUM(J174)</f>
        <v>21</v>
      </c>
      <c r="K175" s="188">
        <f>SUM(K174)</f>
        <v>10.5</v>
      </c>
      <c r="M175" s="63"/>
      <c r="N175" s="63"/>
    </row>
    <row r="176" spans="1:14" s="64" customFormat="1" ht="20.100000000000001" customHeight="1">
      <c r="A176" s="915"/>
      <c r="B176" s="120">
        <v>315</v>
      </c>
      <c r="C176" s="144" t="s">
        <v>2008</v>
      </c>
      <c r="D176" s="511"/>
      <c r="E176" s="125"/>
      <c r="F176" s="125"/>
      <c r="G176" s="125"/>
      <c r="H176" s="125"/>
      <c r="I176" s="125"/>
      <c r="J176" s="517"/>
      <c r="K176" s="516"/>
      <c r="M176" s="63"/>
      <c r="N176" s="63"/>
    </row>
    <row r="177" spans="1:14" s="64" customFormat="1" ht="20.100000000000001" customHeight="1">
      <c r="A177" s="915"/>
      <c r="B177" s="168"/>
      <c r="C177" s="5" t="s">
        <v>2314</v>
      </c>
      <c r="D177" s="597" t="s">
        <v>2456</v>
      </c>
      <c r="E177" s="71"/>
      <c r="F177" s="71"/>
      <c r="G177" s="214" t="s">
        <v>338</v>
      </c>
      <c r="H177" s="172"/>
      <c r="I177" s="172" t="s">
        <v>447</v>
      </c>
      <c r="J177" s="173">
        <v>8</v>
      </c>
      <c r="K177" s="150">
        <v>2</v>
      </c>
      <c r="M177" s="63"/>
      <c r="N177" s="63"/>
    </row>
    <row r="178" spans="1:14" s="64" customFormat="1" ht="20.100000000000001" customHeight="1">
      <c r="A178" s="915"/>
      <c r="B178" s="168"/>
      <c r="C178" s="5" t="s">
        <v>2313</v>
      </c>
      <c r="D178" s="597" t="s">
        <v>2456</v>
      </c>
      <c r="E178" s="71"/>
      <c r="F178" s="71"/>
      <c r="G178" s="214" t="s">
        <v>338</v>
      </c>
      <c r="H178" s="172"/>
      <c r="I178" s="172" t="s">
        <v>447</v>
      </c>
      <c r="J178" s="173">
        <v>4</v>
      </c>
      <c r="K178" s="150">
        <v>1</v>
      </c>
      <c r="M178" s="63"/>
      <c r="N178" s="63"/>
    </row>
    <row r="179" spans="1:14" s="64" customFormat="1" ht="20.100000000000001" customHeight="1">
      <c r="A179" s="194"/>
      <c r="B179" s="183"/>
      <c r="C179" s="183"/>
      <c r="D179" s="599"/>
      <c r="E179" s="186">
        <v>0</v>
      </c>
      <c r="F179" s="186">
        <v>0</v>
      </c>
      <c r="G179" s="186">
        <v>0</v>
      </c>
      <c r="H179" s="186">
        <v>0</v>
      </c>
      <c r="I179" s="186">
        <v>0</v>
      </c>
      <c r="J179" s="186">
        <v>0</v>
      </c>
      <c r="K179" s="186">
        <v>0</v>
      </c>
      <c r="M179" s="63"/>
      <c r="N179" s="63"/>
    </row>
    <row r="180" spans="1:14" s="63" customFormat="1" ht="20.100000000000001" customHeight="1">
      <c r="A180" s="195"/>
      <c r="B180" s="196"/>
      <c r="C180" s="896"/>
      <c r="D180" s="897"/>
      <c r="E180" s="197">
        <f>E179+E175+E172+E169+E162</f>
        <v>0</v>
      </c>
      <c r="F180" s="197">
        <f>F179+F175+F172+F169+F162</f>
        <v>1</v>
      </c>
      <c r="G180" s="197">
        <f>G179+G175+G172+G169+G162</f>
        <v>6</v>
      </c>
      <c r="H180" s="197"/>
      <c r="I180" s="197"/>
      <c r="J180" s="477">
        <f>J179+J175+J172+J169+J162</f>
        <v>108.2</v>
      </c>
      <c r="K180" s="477">
        <f>K179+K175+K172+K169+K162</f>
        <v>52.6</v>
      </c>
    </row>
    <row r="181" spans="1:14" s="63" customFormat="1" ht="20.100000000000001" customHeight="1">
      <c r="A181" s="198"/>
      <c r="B181" s="199"/>
      <c r="C181" s="199"/>
      <c r="D181" s="600"/>
      <c r="E181" s="200">
        <f>E180+E160+E142+E124+E106+E88+E64+E46+E30</f>
        <v>1</v>
      </c>
      <c r="F181" s="200">
        <f>F180+F160+F142+F124+F106+F88+F64+F46+F30</f>
        <v>22</v>
      </c>
      <c r="G181" s="200">
        <f>G180+G160+G142+G124+G106+G88+G64+G46+G30</f>
        <v>44</v>
      </c>
      <c r="H181" s="200"/>
      <c r="I181" s="200"/>
      <c r="J181" s="201">
        <f>J180+J160+J142+J124+J106+J88+J64+J46+J30</f>
        <v>3621.8189600000005</v>
      </c>
      <c r="K181" s="200">
        <f>K180+K160+K142+K124+K106+K88+K64+K46+K30</f>
        <v>2255.0147400000001</v>
      </c>
    </row>
    <row r="182" spans="1:14" ht="20.100000000000001" customHeight="1"/>
    <row r="183" spans="1:14" ht="20.100000000000001" customHeight="1"/>
    <row r="184" spans="1:14" ht="20.100000000000001" customHeight="1"/>
    <row r="185" spans="1:14" ht="20.100000000000001" customHeight="1"/>
    <row r="186" spans="1:14" ht="20.100000000000001" customHeight="1"/>
    <row r="187" spans="1:14" ht="20.100000000000001" customHeight="1"/>
    <row r="188" spans="1:14" ht="20.100000000000001" customHeight="1"/>
    <row r="189" spans="1:14" ht="20.100000000000001" customHeight="1">
      <c r="B189"/>
      <c r="C189"/>
      <c r="E189"/>
      <c r="F189"/>
      <c r="G189"/>
      <c r="H189"/>
      <c r="I189" s="60"/>
      <c r="J189"/>
      <c r="K189"/>
    </row>
    <row r="190" spans="1:14" ht="20.100000000000001" customHeight="1">
      <c r="B190"/>
      <c r="C190"/>
      <c r="E190"/>
      <c r="F190"/>
      <c r="G190"/>
      <c r="H190"/>
      <c r="I190" s="60"/>
      <c r="J190"/>
      <c r="K190"/>
    </row>
    <row r="191" spans="1:14" ht="20.100000000000001" customHeight="1">
      <c r="B191"/>
      <c r="C191"/>
      <c r="E191"/>
      <c r="F191"/>
      <c r="G191"/>
      <c r="H191"/>
      <c r="I191" s="60"/>
      <c r="J191"/>
      <c r="K191"/>
    </row>
    <row r="192" spans="1:14" ht="20.100000000000001" customHeight="1">
      <c r="B192"/>
      <c r="C192"/>
      <c r="E192"/>
      <c r="F192"/>
      <c r="G192"/>
      <c r="H192"/>
      <c r="I192" s="60"/>
      <c r="J192"/>
      <c r="K192"/>
    </row>
    <row r="193" spans="2:11" ht="20.100000000000001" customHeight="1">
      <c r="B193"/>
      <c r="C193"/>
      <c r="E193"/>
      <c r="F193"/>
      <c r="G193"/>
      <c r="H193"/>
      <c r="I193" s="60"/>
      <c r="J193"/>
      <c r="K193"/>
    </row>
    <row r="194" spans="2:11" ht="20.100000000000001" customHeight="1">
      <c r="B194"/>
      <c r="C194"/>
      <c r="E194"/>
      <c r="F194"/>
      <c r="G194"/>
      <c r="H194"/>
      <c r="I194" s="60"/>
      <c r="J194"/>
      <c r="K194"/>
    </row>
    <row r="195" spans="2:11" ht="20.100000000000001" customHeight="1">
      <c r="B195"/>
      <c r="C195"/>
      <c r="E195"/>
      <c r="F195"/>
      <c r="G195"/>
      <c r="H195"/>
      <c r="I195" s="60"/>
      <c r="J195"/>
      <c r="K195"/>
    </row>
    <row r="196" spans="2:11" ht="20.100000000000001" customHeight="1">
      <c r="B196"/>
      <c r="C196"/>
      <c r="E196"/>
      <c r="F196"/>
      <c r="G196"/>
      <c r="H196"/>
      <c r="I196" s="60"/>
      <c r="J196"/>
      <c r="K196"/>
    </row>
    <row r="197" spans="2:11" ht="20.100000000000001" customHeight="1">
      <c r="B197"/>
      <c r="C197"/>
      <c r="E197"/>
      <c r="F197"/>
      <c r="G197"/>
      <c r="H197"/>
      <c r="I197" s="60"/>
      <c r="J197"/>
      <c r="K197"/>
    </row>
    <row r="198" spans="2:11" ht="20.100000000000001" customHeight="1">
      <c r="B198"/>
      <c r="C198"/>
      <c r="E198"/>
      <c r="F198"/>
      <c r="G198"/>
      <c r="H198"/>
      <c r="I198" s="60"/>
      <c r="J198"/>
      <c r="K198"/>
    </row>
    <row r="199" spans="2:11" ht="20.100000000000001" customHeight="1">
      <c r="B199"/>
      <c r="C199"/>
      <c r="E199"/>
      <c r="F199"/>
      <c r="G199"/>
      <c r="H199"/>
      <c r="I199" s="60"/>
      <c r="J199"/>
      <c r="K199"/>
    </row>
    <row r="200" spans="2:11" ht="20.100000000000001" customHeight="1">
      <c r="B200"/>
      <c r="C200"/>
      <c r="E200"/>
      <c r="F200"/>
      <c r="G200"/>
      <c r="H200"/>
      <c r="I200" s="60"/>
      <c r="J200"/>
      <c r="K200"/>
    </row>
    <row r="201" spans="2:11" ht="20.100000000000001" customHeight="1">
      <c r="B201"/>
      <c r="C201"/>
      <c r="E201"/>
      <c r="F201"/>
      <c r="G201"/>
      <c r="H201"/>
      <c r="I201" s="60"/>
      <c r="J201"/>
      <c r="K201"/>
    </row>
    <row r="202" spans="2:11" ht="20.100000000000001" customHeight="1">
      <c r="B202"/>
      <c r="C202"/>
      <c r="E202"/>
      <c r="F202"/>
      <c r="G202"/>
      <c r="H202"/>
      <c r="I202" s="60"/>
      <c r="J202"/>
      <c r="K202"/>
    </row>
    <row r="203" spans="2:11" ht="20.100000000000001" customHeight="1">
      <c r="B203"/>
      <c r="C203"/>
      <c r="E203"/>
      <c r="F203"/>
      <c r="G203"/>
      <c r="H203"/>
      <c r="I203" s="60"/>
      <c r="J203"/>
      <c r="K203"/>
    </row>
    <row r="204" spans="2:11" ht="20.100000000000001" customHeight="1">
      <c r="B204"/>
      <c r="C204"/>
      <c r="E204"/>
      <c r="F204"/>
      <c r="G204"/>
      <c r="H204"/>
      <c r="I204" s="60"/>
      <c r="J204"/>
      <c r="K204"/>
    </row>
    <row r="205" spans="2:11" ht="20.100000000000001" customHeight="1">
      <c r="B205"/>
      <c r="C205"/>
      <c r="E205"/>
      <c r="F205"/>
      <c r="G205"/>
      <c r="H205"/>
      <c r="I205" s="60"/>
      <c r="J205"/>
      <c r="K205"/>
    </row>
    <row r="206" spans="2:11" ht="20.100000000000001" customHeight="1">
      <c r="B206"/>
      <c r="C206"/>
      <c r="E206"/>
      <c r="F206"/>
      <c r="G206"/>
      <c r="H206"/>
      <c r="I206" s="60"/>
      <c r="J206"/>
      <c r="K206"/>
    </row>
    <row r="207" spans="2:11" ht="20.100000000000001" customHeight="1">
      <c r="B207"/>
      <c r="C207"/>
      <c r="E207"/>
      <c r="F207"/>
      <c r="G207"/>
      <c r="H207"/>
      <c r="I207" s="60"/>
      <c r="J207"/>
      <c r="K207"/>
    </row>
    <row r="208" spans="2:11" ht="20.100000000000001" customHeight="1">
      <c r="B208"/>
      <c r="C208"/>
      <c r="E208"/>
      <c r="F208"/>
      <c r="G208"/>
      <c r="H208"/>
      <c r="I208" s="60"/>
      <c r="J208"/>
      <c r="K208"/>
    </row>
    <row r="209" spans="2:11" ht="20.100000000000001" customHeight="1">
      <c r="B209"/>
      <c r="C209"/>
      <c r="E209"/>
      <c r="F209"/>
      <c r="G209"/>
      <c r="H209"/>
      <c r="I209" s="60"/>
      <c r="J209"/>
      <c r="K209"/>
    </row>
    <row r="210" spans="2:11" ht="20.100000000000001" customHeight="1">
      <c r="B210"/>
      <c r="C210"/>
      <c r="E210"/>
      <c r="F210"/>
      <c r="G210"/>
      <c r="H210"/>
      <c r="I210" s="60"/>
      <c r="J210"/>
      <c r="K210"/>
    </row>
    <row r="211" spans="2:11" ht="20.100000000000001" customHeight="1">
      <c r="B211"/>
      <c r="C211"/>
      <c r="E211"/>
      <c r="F211"/>
      <c r="G211"/>
      <c r="H211"/>
      <c r="I211" s="60"/>
      <c r="J211"/>
      <c r="K211"/>
    </row>
    <row r="212" spans="2:11" ht="20.100000000000001" customHeight="1">
      <c r="B212"/>
      <c r="C212"/>
      <c r="E212"/>
      <c r="F212"/>
      <c r="G212"/>
      <c r="H212"/>
      <c r="I212" s="60"/>
      <c r="J212"/>
      <c r="K212"/>
    </row>
    <row r="213" spans="2:11" ht="20.100000000000001" customHeight="1">
      <c r="B213"/>
      <c r="C213"/>
      <c r="E213"/>
      <c r="F213"/>
      <c r="G213"/>
      <c r="H213"/>
      <c r="I213" s="60"/>
      <c r="J213"/>
      <c r="K213"/>
    </row>
    <row r="214" spans="2:11" ht="20.100000000000001" customHeight="1">
      <c r="B214"/>
      <c r="C214"/>
      <c r="E214"/>
      <c r="F214"/>
      <c r="G214"/>
      <c r="H214"/>
      <c r="I214" s="60"/>
      <c r="J214"/>
      <c r="K214"/>
    </row>
    <row r="215" spans="2:11" ht="20.100000000000001" customHeight="1">
      <c r="B215"/>
      <c r="C215"/>
      <c r="E215"/>
      <c r="F215"/>
      <c r="G215"/>
      <c r="H215"/>
      <c r="I215" s="60"/>
      <c r="J215"/>
      <c r="K215"/>
    </row>
    <row r="216" spans="2:11" ht="20.100000000000001" customHeight="1">
      <c r="B216"/>
      <c r="C216"/>
      <c r="E216"/>
      <c r="F216"/>
      <c r="G216"/>
      <c r="H216"/>
      <c r="I216" s="60"/>
      <c r="J216"/>
      <c r="K216"/>
    </row>
    <row r="217" spans="2:11" ht="20.100000000000001" customHeight="1">
      <c r="B217"/>
      <c r="C217"/>
      <c r="E217"/>
      <c r="F217"/>
      <c r="G217"/>
      <c r="H217"/>
      <c r="I217" s="60"/>
      <c r="J217"/>
      <c r="K217"/>
    </row>
    <row r="218" spans="2:11" ht="20.100000000000001" customHeight="1">
      <c r="B218"/>
      <c r="C218"/>
      <c r="E218"/>
      <c r="F218"/>
      <c r="G218"/>
      <c r="H218"/>
      <c r="I218" s="60"/>
      <c r="J218"/>
      <c r="K218"/>
    </row>
    <row r="219" spans="2:11" ht="20.100000000000001" customHeight="1">
      <c r="B219"/>
      <c r="C219"/>
      <c r="E219"/>
      <c r="F219"/>
      <c r="G219"/>
      <c r="H219"/>
      <c r="I219" s="60"/>
      <c r="J219"/>
      <c r="K219"/>
    </row>
    <row r="220" spans="2:11" ht="20.100000000000001" customHeight="1">
      <c r="B220"/>
      <c r="C220"/>
      <c r="E220"/>
      <c r="F220"/>
      <c r="G220"/>
      <c r="H220"/>
      <c r="I220" s="60"/>
      <c r="J220"/>
      <c r="K220"/>
    </row>
    <row r="221" spans="2:11" ht="20.100000000000001" customHeight="1">
      <c r="B221"/>
      <c r="C221"/>
      <c r="E221"/>
      <c r="F221"/>
      <c r="G221"/>
      <c r="H221"/>
      <c r="I221" s="60"/>
      <c r="J221"/>
      <c r="K221"/>
    </row>
    <row r="222" spans="2:11" ht="20.100000000000001" customHeight="1">
      <c r="B222"/>
      <c r="C222"/>
      <c r="E222"/>
      <c r="F222"/>
      <c r="G222"/>
      <c r="H222"/>
      <c r="I222" s="60"/>
      <c r="J222"/>
      <c r="K222"/>
    </row>
    <row r="223" spans="2:11" ht="20.100000000000001" customHeight="1">
      <c r="B223"/>
      <c r="C223"/>
      <c r="E223"/>
      <c r="F223"/>
      <c r="G223"/>
      <c r="H223"/>
      <c r="I223" s="60"/>
      <c r="J223"/>
      <c r="K223"/>
    </row>
    <row r="224" spans="2:11" ht="20.100000000000001" customHeight="1">
      <c r="B224"/>
      <c r="C224"/>
      <c r="E224"/>
      <c r="F224"/>
      <c r="G224"/>
      <c r="H224"/>
      <c r="I224" s="60"/>
      <c r="J224"/>
      <c r="K224"/>
    </row>
    <row r="225" spans="2:11" ht="20.100000000000001" customHeight="1">
      <c r="B225"/>
      <c r="C225"/>
      <c r="E225"/>
      <c r="F225"/>
      <c r="G225"/>
      <c r="H225"/>
      <c r="I225" s="60"/>
      <c r="J225"/>
      <c r="K225"/>
    </row>
    <row r="226" spans="2:11" ht="20.100000000000001" customHeight="1">
      <c r="B226"/>
      <c r="C226"/>
      <c r="E226"/>
      <c r="F226"/>
      <c r="G226"/>
      <c r="H226"/>
      <c r="I226" s="60"/>
      <c r="J226"/>
      <c r="K226"/>
    </row>
    <row r="227" spans="2:11" ht="20.100000000000001" customHeight="1">
      <c r="B227"/>
      <c r="C227"/>
      <c r="E227"/>
      <c r="F227"/>
      <c r="G227"/>
      <c r="H227"/>
      <c r="I227" s="60"/>
      <c r="J227"/>
      <c r="K227"/>
    </row>
    <row r="228" spans="2:11" ht="20.100000000000001" customHeight="1">
      <c r="B228"/>
      <c r="C228"/>
      <c r="E228"/>
      <c r="F228"/>
      <c r="G228"/>
      <c r="H228"/>
      <c r="I228" s="60"/>
      <c r="J228"/>
      <c r="K228"/>
    </row>
    <row r="229" spans="2:11" ht="20.100000000000001" customHeight="1">
      <c r="B229"/>
      <c r="C229"/>
      <c r="E229"/>
      <c r="F229"/>
      <c r="G229"/>
      <c r="H229"/>
      <c r="I229" s="60"/>
      <c r="J229"/>
      <c r="K229"/>
    </row>
    <row r="230" spans="2:11" ht="20.100000000000001" customHeight="1">
      <c r="B230"/>
      <c r="C230"/>
      <c r="E230"/>
      <c r="F230"/>
      <c r="G230"/>
      <c r="H230"/>
      <c r="I230" s="60"/>
      <c r="J230"/>
      <c r="K230"/>
    </row>
    <row r="231" spans="2:11" ht="20.100000000000001" customHeight="1">
      <c r="B231"/>
      <c r="C231"/>
      <c r="E231"/>
      <c r="F231"/>
      <c r="G231"/>
      <c r="H231"/>
      <c r="I231" s="60"/>
      <c r="J231"/>
      <c r="K231"/>
    </row>
    <row r="232" spans="2:11" ht="20.100000000000001" customHeight="1">
      <c r="B232"/>
      <c r="C232"/>
      <c r="E232"/>
      <c r="F232"/>
      <c r="G232"/>
      <c r="H232"/>
      <c r="I232" s="60"/>
      <c r="J232"/>
      <c r="K232"/>
    </row>
    <row r="233" spans="2:11" ht="20.100000000000001" customHeight="1">
      <c r="B233"/>
      <c r="C233"/>
      <c r="E233"/>
      <c r="F233"/>
      <c r="G233"/>
      <c r="H233"/>
      <c r="I233" s="60"/>
      <c r="J233"/>
      <c r="K233"/>
    </row>
    <row r="234" spans="2:11" ht="20.100000000000001" customHeight="1">
      <c r="B234"/>
      <c r="C234"/>
      <c r="E234"/>
      <c r="F234"/>
      <c r="G234"/>
      <c r="H234"/>
      <c r="I234" s="60"/>
      <c r="J234"/>
      <c r="K234"/>
    </row>
    <row r="235" spans="2:11" ht="20.100000000000001" customHeight="1">
      <c r="B235"/>
      <c r="C235"/>
      <c r="E235"/>
      <c r="F235"/>
      <c r="G235"/>
      <c r="H235"/>
      <c r="I235" s="60"/>
      <c r="J235"/>
      <c r="K235"/>
    </row>
    <row r="236" spans="2:11" ht="20.100000000000001" customHeight="1">
      <c r="B236"/>
      <c r="C236"/>
      <c r="E236"/>
      <c r="F236"/>
      <c r="G236"/>
      <c r="H236"/>
      <c r="I236" s="60"/>
      <c r="J236"/>
      <c r="K236"/>
    </row>
    <row r="237" spans="2:11" ht="20.100000000000001" customHeight="1">
      <c r="B237"/>
      <c r="C237"/>
      <c r="E237"/>
      <c r="F237"/>
      <c r="G237"/>
      <c r="H237"/>
      <c r="I237" s="60"/>
      <c r="J237"/>
      <c r="K237"/>
    </row>
    <row r="238" spans="2:11" ht="20.100000000000001" customHeight="1">
      <c r="B238"/>
      <c r="C238"/>
      <c r="E238"/>
      <c r="F238"/>
      <c r="G238"/>
      <c r="H238"/>
      <c r="I238" s="60"/>
      <c r="J238"/>
      <c r="K238"/>
    </row>
    <row r="239" spans="2:11" ht="20.100000000000001" customHeight="1">
      <c r="B239"/>
      <c r="C239"/>
      <c r="E239"/>
      <c r="F239"/>
      <c r="G239"/>
      <c r="H239"/>
      <c r="I239" s="60"/>
      <c r="J239"/>
      <c r="K239"/>
    </row>
    <row r="240" spans="2:11" ht="20.100000000000001" customHeight="1">
      <c r="B240"/>
      <c r="C240"/>
      <c r="E240"/>
      <c r="F240"/>
      <c r="G240"/>
      <c r="H240"/>
      <c r="I240" s="60"/>
      <c r="J240"/>
      <c r="K240"/>
    </row>
    <row r="241" spans="2:11" ht="20.100000000000001" customHeight="1">
      <c r="B241"/>
      <c r="C241"/>
      <c r="E241"/>
      <c r="F241"/>
      <c r="G241"/>
      <c r="H241"/>
      <c r="I241" s="60"/>
      <c r="J241"/>
      <c r="K241"/>
    </row>
    <row r="242" spans="2:11" ht="20.100000000000001" customHeight="1">
      <c r="B242"/>
      <c r="C242"/>
      <c r="E242"/>
      <c r="F242"/>
      <c r="G242"/>
      <c r="H242"/>
      <c r="I242" s="60"/>
      <c r="J242"/>
      <c r="K242"/>
    </row>
    <row r="243" spans="2:11" ht="20.100000000000001" customHeight="1">
      <c r="B243"/>
      <c r="C243"/>
      <c r="E243"/>
      <c r="F243"/>
      <c r="G243"/>
      <c r="H243"/>
      <c r="I243" s="60"/>
      <c r="J243"/>
      <c r="K243"/>
    </row>
    <row r="244" spans="2:11" ht="20.100000000000001" customHeight="1">
      <c r="B244"/>
      <c r="C244"/>
      <c r="E244"/>
      <c r="F244"/>
      <c r="G244"/>
      <c r="H244"/>
      <c r="I244" s="60"/>
      <c r="J244"/>
      <c r="K244"/>
    </row>
    <row r="245" spans="2:11" ht="20.100000000000001" customHeight="1">
      <c r="B245"/>
      <c r="C245"/>
      <c r="E245"/>
      <c r="F245"/>
      <c r="G245"/>
      <c r="H245"/>
      <c r="I245" s="60"/>
      <c r="J245"/>
      <c r="K245"/>
    </row>
    <row r="246" spans="2:11" ht="20.100000000000001" customHeight="1">
      <c r="B246"/>
      <c r="C246"/>
      <c r="E246"/>
      <c r="F246"/>
      <c r="G246"/>
      <c r="H246"/>
      <c r="I246" s="60"/>
      <c r="J246"/>
      <c r="K246"/>
    </row>
    <row r="247" spans="2:11" ht="20.100000000000001" customHeight="1">
      <c r="B247"/>
      <c r="C247"/>
      <c r="E247"/>
      <c r="F247"/>
      <c r="G247"/>
      <c r="H247"/>
      <c r="I247" s="60"/>
      <c r="J247"/>
      <c r="K247"/>
    </row>
    <row r="248" spans="2:11" ht="20.100000000000001" customHeight="1">
      <c r="B248"/>
      <c r="C248"/>
      <c r="E248"/>
      <c r="F248"/>
      <c r="G248"/>
      <c r="H248"/>
      <c r="I248" s="60"/>
      <c r="J248"/>
      <c r="K248"/>
    </row>
    <row r="249" spans="2:11" ht="20.100000000000001" customHeight="1">
      <c r="B249"/>
      <c r="C249"/>
      <c r="E249"/>
      <c r="F249"/>
      <c r="G249"/>
      <c r="H249"/>
      <c r="I249" s="60"/>
      <c r="J249"/>
      <c r="K249"/>
    </row>
    <row r="250" spans="2:11" ht="20.100000000000001" customHeight="1">
      <c r="B250"/>
      <c r="C250"/>
      <c r="E250"/>
      <c r="F250"/>
      <c r="G250"/>
      <c r="H250"/>
      <c r="I250" s="60"/>
      <c r="J250"/>
      <c r="K250"/>
    </row>
    <row r="251" spans="2:11" ht="14.1" customHeight="1">
      <c r="B251"/>
      <c r="C251"/>
      <c r="E251"/>
      <c r="F251"/>
      <c r="G251"/>
      <c r="H251"/>
      <c r="I251" s="60"/>
      <c r="J251"/>
      <c r="K251"/>
    </row>
    <row r="252" spans="2:11" ht="14.1" customHeight="1">
      <c r="B252"/>
      <c r="C252"/>
      <c r="E252"/>
      <c r="F252"/>
      <c r="G252"/>
      <c r="H252"/>
      <c r="I252" s="60"/>
      <c r="J252"/>
      <c r="K252"/>
    </row>
  </sheetData>
  <mergeCells count="27">
    <mergeCell ref="C64:D64"/>
    <mergeCell ref="A3:K3"/>
    <mergeCell ref="B5:K5"/>
    <mergeCell ref="A9:B10"/>
    <mergeCell ref="C9:C10"/>
    <mergeCell ref="D9:D10"/>
    <mergeCell ref="E9:H9"/>
    <mergeCell ref="I9:I10"/>
    <mergeCell ref="J9:J10"/>
    <mergeCell ref="K9:K10"/>
    <mergeCell ref="A12:A29"/>
    <mergeCell ref="C30:D30"/>
    <mergeCell ref="C46:D46"/>
    <mergeCell ref="A31:A45"/>
    <mergeCell ref="A47:A63"/>
    <mergeCell ref="C180:D180"/>
    <mergeCell ref="A65:A87"/>
    <mergeCell ref="C88:D88"/>
    <mergeCell ref="A89:A105"/>
    <mergeCell ref="C106:D106"/>
    <mergeCell ref="A107:A123"/>
    <mergeCell ref="C124:D124"/>
    <mergeCell ref="A125:A141"/>
    <mergeCell ref="C142:D142"/>
    <mergeCell ref="A143:A159"/>
    <mergeCell ref="C160:D160"/>
    <mergeCell ref="A161:A178"/>
  </mergeCells>
  <pageMargins left="0.7" right="0.7" top="0.75" bottom="0.75" header="0.3" footer="0.3"/>
  <pageSetup paperSize="9" scale="70" orientation="portrait" horizontalDpi="4294967293" verticalDpi="4294967293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>
    <tabColor theme="4" tint="-0.249977111117893"/>
  </sheetPr>
  <dimension ref="A3:BQ340"/>
  <sheetViews>
    <sheetView zoomScale="70" zoomScaleNormal="70" workbookViewId="0">
      <selection activeCell="A3" sqref="A3:K3"/>
    </sheetView>
  </sheetViews>
  <sheetFormatPr defaultRowHeight="15"/>
  <cols>
    <col min="1" max="1" width="5.5703125" customWidth="1"/>
    <col min="2" max="2" width="6.42578125" customWidth="1"/>
    <col min="3" max="3" width="38.7109375" customWidth="1"/>
    <col min="4" max="4" width="26.85546875" style="60" customWidth="1"/>
    <col min="5" max="5" width="7" customWidth="1"/>
    <col min="6" max="6" width="9.5703125" customWidth="1"/>
    <col min="7" max="7" width="8.85546875" customWidth="1"/>
    <col min="8" max="8" width="9.28515625" customWidth="1"/>
    <col min="9" max="9" width="13" customWidth="1"/>
    <col min="10" max="10" width="12.42578125" customWidth="1"/>
    <col min="11" max="11" width="10.28515625" customWidth="1"/>
    <col min="15" max="15" width="16.85546875" customWidth="1"/>
    <col min="16" max="16" width="18.28515625" customWidth="1"/>
    <col min="252" max="252" width="5.5703125" customWidth="1"/>
    <col min="253" max="253" width="10.7109375" customWidth="1"/>
    <col min="254" max="254" width="47.7109375" customWidth="1"/>
    <col min="255" max="255" width="23.42578125" customWidth="1"/>
    <col min="256" max="256" width="8.85546875" customWidth="1"/>
    <col min="257" max="257" width="9.5703125" customWidth="1"/>
    <col min="258" max="258" width="8.85546875" customWidth="1"/>
    <col min="259" max="260" width="13" customWidth="1"/>
    <col min="261" max="261" width="14" customWidth="1"/>
    <col min="262" max="262" width="13.85546875" customWidth="1"/>
    <col min="508" max="508" width="5.5703125" customWidth="1"/>
    <col min="509" max="509" width="10.7109375" customWidth="1"/>
    <col min="510" max="510" width="47.7109375" customWidth="1"/>
    <col min="511" max="511" width="23.42578125" customWidth="1"/>
    <col min="512" max="512" width="8.85546875" customWidth="1"/>
    <col min="513" max="513" width="9.5703125" customWidth="1"/>
    <col min="514" max="514" width="8.85546875" customWidth="1"/>
    <col min="515" max="516" width="13" customWidth="1"/>
    <col min="517" max="517" width="14" customWidth="1"/>
    <col min="518" max="518" width="13.85546875" customWidth="1"/>
    <col min="764" max="764" width="5.5703125" customWidth="1"/>
    <col min="765" max="765" width="10.7109375" customWidth="1"/>
    <col min="766" max="766" width="47.7109375" customWidth="1"/>
    <col min="767" max="767" width="23.42578125" customWidth="1"/>
    <col min="768" max="768" width="8.85546875" customWidth="1"/>
    <col min="769" max="769" width="9.5703125" customWidth="1"/>
    <col min="770" max="770" width="8.85546875" customWidth="1"/>
    <col min="771" max="772" width="13" customWidth="1"/>
    <col min="773" max="773" width="14" customWidth="1"/>
    <col min="774" max="774" width="13.85546875" customWidth="1"/>
    <col min="1020" max="1020" width="5.5703125" customWidth="1"/>
    <col min="1021" max="1021" width="10.7109375" customWidth="1"/>
    <col min="1022" max="1022" width="47.7109375" customWidth="1"/>
    <col min="1023" max="1023" width="23.42578125" customWidth="1"/>
    <col min="1024" max="1024" width="8.85546875" customWidth="1"/>
    <col min="1025" max="1025" width="9.5703125" customWidth="1"/>
    <col min="1026" max="1026" width="8.85546875" customWidth="1"/>
    <col min="1027" max="1028" width="13" customWidth="1"/>
    <col min="1029" max="1029" width="14" customWidth="1"/>
    <col min="1030" max="1030" width="13.85546875" customWidth="1"/>
    <col min="1276" max="1276" width="5.5703125" customWidth="1"/>
    <col min="1277" max="1277" width="10.7109375" customWidth="1"/>
    <col min="1278" max="1278" width="47.7109375" customWidth="1"/>
    <col min="1279" max="1279" width="23.42578125" customWidth="1"/>
    <col min="1280" max="1280" width="8.85546875" customWidth="1"/>
    <col min="1281" max="1281" width="9.5703125" customWidth="1"/>
    <col min="1282" max="1282" width="8.85546875" customWidth="1"/>
    <col min="1283" max="1284" width="13" customWidth="1"/>
    <col min="1285" max="1285" width="14" customWidth="1"/>
    <col min="1286" max="1286" width="13.85546875" customWidth="1"/>
    <col min="1532" max="1532" width="5.5703125" customWidth="1"/>
    <col min="1533" max="1533" width="10.7109375" customWidth="1"/>
    <col min="1534" max="1534" width="47.7109375" customWidth="1"/>
    <col min="1535" max="1535" width="23.42578125" customWidth="1"/>
    <col min="1536" max="1536" width="8.85546875" customWidth="1"/>
    <col min="1537" max="1537" width="9.5703125" customWidth="1"/>
    <col min="1538" max="1538" width="8.85546875" customWidth="1"/>
    <col min="1539" max="1540" width="13" customWidth="1"/>
    <col min="1541" max="1541" width="14" customWidth="1"/>
    <col min="1542" max="1542" width="13.85546875" customWidth="1"/>
    <col min="1788" max="1788" width="5.5703125" customWidth="1"/>
    <col min="1789" max="1789" width="10.7109375" customWidth="1"/>
    <col min="1790" max="1790" width="47.7109375" customWidth="1"/>
    <col min="1791" max="1791" width="23.42578125" customWidth="1"/>
    <col min="1792" max="1792" width="8.85546875" customWidth="1"/>
    <col min="1793" max="1793" width="9.5703125" customWidth="1"/>
    <col min="1794" max="1794" width="8.85546875" customWidth="1"/>
    <col min="1795" max="1796" width="13" customWidth="1"/>
    <col min="1797" max="1797" width="14" customWidth="1"/>
    <col min="1798" max="1798" width="13.85546875" customWidth="1"/>
    <col min="2044" max="2044" width="5.5703125" customWidth="1"/>
    <col min="2045" max="2045" width="10.7109375" customWidth="1"/>
    <col min="2046" max="2046" width="47.7109375" customWidth="1"/>
    <col min="2047" max="2047" width="23.42578125" customWidth="1"/>
    <col min="2048" max="2048" width="8.85546875" customWidth="1"/>
    <col min="2049" max="2049" width="9.5703125" customWidth="1"/>
    <col min="2050" max="2050" width="8.85546875" customWidth="1"/>
    <col min="2051" max="2052" width="13" customWidth="1"/>
    <col min="2053" max="2053" width="14" customWidth="1"/>
    <col min="2054" max="2054" width="13.85546875" customWidth="1"/>
    <col min="2300" max="2300" width="5.5703125" customWidth="1"/>
    <col min="2301" max="2301" width="10.7109375" customWidth="1"/>
    <col min="2302" max="2302" width="47.7109375" customWidth="1"/>
    <col min="2303" max="2303" width="23.42578125" customWidth="1"/>
    <col min="2304" max="2304" width="8.85546875" customWidth="1"/>
    <col min="2305" max="2305" width="9.5703125" customWidth="1"/>
    <col min="2306" max="2306" width="8.85546875" customWidth="1"/>
    <col min="2307" max="2308" width="13" customWidth="1"/>
    <col min="2309" max="2309" width="14" customWidth="1"/>
    <col min="2310" max="2310" width="13.85546875" customWidth="1"/>
    <col min="2556" max="2556" width="5.5703125" customWidth="1"/>
    <col min="2557" max="2557" width="10.7109375" customWidth="1"/>
    <col min="2558" max="2558" width="47.7109375" customWidth="1"/>
    <col min="2559" max="2559" width="23.42578125" customWidth="1"/>
    <col min="2560" max="2560" width="8.85546875" customWidth="1"/>
    <col min="2561" max="2561" width="9.5703125" customWidth="1"/>
    <col min="2562" max="2562" width="8.85546875" customWidth="1"/>
    <col min="2563" max="2564" width="13" customWidth="1"/>
    <col min="2565" max="2565" width="14" customWidth="1"/>
    <col min="2566" max="2566" width="13.85546875" customWidth="1"/>
    <col min="2812" max="2812" width="5.5703125" customWidth="1"/>
    <col min="2813" max="2813" width="10.7109375" customWidth="1"/>
    <col min="2814" max="2814" width="47.7109375" customWidth="1"/>
    <col min="2815" max="2815" width="23.42578125" customWidth="1"/>
    <col min="2816" max="2816" width="8.85546875" customWidth="1"/>
    <col min="2817" max="2817" width="9.5703125" customWidth="1"/>
    <col min="2818" max="2818" width="8.85546875" customWidth="1"/>
    <col min="2819" max="2820" width="13" customWidth="1"/>
    <col min="2821" max="2821" width="14" customWidth="1"/>
    <col min="2822" max="2822" width="13.85546875" customWidth="1"/>
    <col min="3068" max="3068" width="5.5703125" customWidth="1"/>
    <col min="3069" max="3069" width="10.7109375" customWidth="1"/>
    <col min="3070" max="3070" width="47.7109375" customWidth="1"/>
    <col min="3071" max="3071" width="23.42578125" customWidth="1"/>
    <col min="3072" max="3072" width="8.85546875" customWidth="1"/>
    <col min="3073" max="3073" width="9.5703125" customWidth="1"/>
    <col min="3074" max="3074" width="8.85546875" customWidth="1"/>
    <col min="3075" max="3076" width="13" customWidth="1"/>
    <col min="3077" max="3077" width="14" customWidth="1"/>
    <col min="3078" max="3078" width="13.85546875" customWidth="1"/>
    <col min="3324" max="3324" width="5.5703125" customWidth="1"/>
    <col min="3325" max="3325" width="10.7109375" customWidth="1"/>
    <col min="3326" max="3326" width="47.7109375" customWidth="1"/>
    <col min="3327" max="3327" width="23.42578125" customWidth="1"/>
    <col min="3328" max="3328" width="8.85546875" customWidth="1"/>
    <col min="3329" max="3329" width="9.5703125" customWidth="1"/>
    <col min="3330" max="3330" width="8.85546875" customWidth="1"/>
    <col min="3331" max="3332" width="13" customWidth="1"/>
    <col min="3333" max="3333" width="14" customWidth="1"/>
    <col min="3334" max="3334" width="13.85546875" customWidth="1"/>
    <col min="3580" max="3580" width="5.5703125" customWidth="1"/>
    <col min="3581" max="3581" width="10.7109375" customWidth="1"/>
    <col min="3582" max="3582" width="47.7109375" customWidth="1"/>
    <col min="3583" max="3583" width="23.42578125" customWidth="1"/>
    <col min="3584" max="3584" width="8.85546875" customWidth="1"/>
    <col min="3585" max="3585" width="9.5703125" customWidth="1"/>
    <col min="3586" max="3586" width="8.85546875" customWidth="1"/>
    <col min="3587" max="3588" width="13" customWidth="1"/>
    <col min="3589" max="3589" width="14" customWidth="1"/>
    <col min="3590" max="3590" width="13.85546875" customWidth="1"/>
    <col min="3836" max="3836" width="5.5703125" customWidth="1"/>
    <col min="3837" max="3837" width="10.7109375" customWidth="1"/>
    <col min="3838" max="3838" width="47.7109375" customWidth="1"/>
    <col min="3839" max="3839" width="23.42578125" customWidth="1"/>
    <col min="3840" max="3840" width="8.85546875" customWidth="1"/>
    <col min="3841" max="3841" width="9.5703125" customWidth="1"/>
    <col min="3842" max="3842" width="8.85546875" customWidth="1"/>
    <col min="3843" max="3844" width="13" customWidth="1"/>
    <col min="3845" max="3845" width="14" customWidth="1"/>
    <col min="3846" max="3846" width="13.85546875" customWidth="1"/>
    <col min="4092" max="4092" width="5.5703125" customWidth="1"/>
    <col min="4093" max="4093" width="10.7109375" customWidth="1"/>
    <col min="4094" max="4094" width="47.7109375" customWidth="1"/>
    <col min="4095" max="4095" width="23.42578125" customWidth="1"/>
    <col min="4096" max="4096" width="8.85546875" customWidth="1"/>
    <col min="4097" max="4097" width="9.5703125" customWidth="1"/>
    <col min="4098" max="4098" width="8.85546875" customWidth="1"/>
    <col min="4099" max="4100" width="13" customWidth="1"/>
    <col min="4101" max="4101" width="14" customWidth="1"/>
    <col min="4102" max="4102" width="13.85546875" customWidth="1"/>
    <col min="4348" max="4348" width="5.5703125" customWidth="1"/>
    <col min="4349" max="4349" width="10.7109375" customWidth="1"/>
    <col min="4350" max="4350" width="47.7109375" customWidth="1"/>
    <col min="4351" max="4351" width="23.42578125" customWidth="1"/>
    <col min="4352" max="4352" width="8.85546875" customWidth="1"/>
    <col min="4353" max="4353" width="9.5703125" customWidth="1"/>
    <col min="4354" max="4354" width="8.85546875" customWidth="1"/>
    <col min="4355" max="4356" width="13" customWidth="1"/>
    <col min="4357" max="4357" width="14" customWidth="1"/>
    <col min="4358" max="4358" width="13.85546875" customWidth="1"/>
    <col min="4604" max="4604" width="5.5703125" customWidth="1"/>
    <col min="4605" max="4605" width="10.7109375" customWidth="1"/>
    <col min="4606" max="4606" width="47.7109375" customWidth="1"/>
    <col min="4607" max="4607" width="23.42578125" customWidth="1"/>
    <col min="4608" max="4608" width="8.85546875" customWidth="1"/>
    <col min="4609" max="4609" width="9.5703125" customWidth="1"/>
    <col min="4610" max="4610" width="8.85546875" customWidth="1"/>
    <col min="4611" max="4612" width="13" customWidth="1"/>
    <col min="4613" max="4613" width="14" customWidth="1"/>
    <col min="4614" max="4614" width="13.85546875" customWidth="1"/>
    <col min="4860" max="4860" width="5.5703125" customWidth="1"/>
    <col min="4861" max="4861" width="10.7109375" customWidth="1"/>
    <col min="4862" max="4862" width="47.7109375" customWidth="1"/>
    <col min="4863" max="4863" width="23.42578125" customWidth="1"/>
    <col min="4864" max="4864" width="8.85546875" customWidth="1"/>
    <col min="4865" max="4865" width="9.5703125" customWidth="1"/>
    <col min="4866" max="4866" width="8.85546875" customWidth="1"/>
    <col min="4867" max="4868" width="13" customWidth="1"/>
    <col min="4869" max="4869" width="14" customWidth="1"/>
    <col min="4870" max="4870" width="13.85546875" customWidth="1"/>
    <col min="5116" max="5116" width="5.5703125" customWidth="1"/>
    <col min="5117" max="5117" width="10.7109375" customWidth="1"/>
    <col min="5118" max="5118" width="47.7109375" customWidth="1"/>
    <col min="5119" max="5119" width="23.42578125" customWidth="1"/>
    <col min="5120" max="5120" width="8.85546875" customWidth="1"/>
    <col min="5121" max="5121" width="9.5703125" customWidth="1"/>
    <col min="5122" max="5122" width="8.85546875" customWidth="1"/>
    <col min="5123" max="5124" width="13" customWidth="1"/>
    <col min="5125" max="5125" width="14" customWidth="1"/>
    <col min="5126" max="5126" width="13.85546875" customWidth="1"/>
    <col min="5372" max="5372" width="5.5703125" customWidth="1"/>
    <col min="5373" max="5373" width="10.7109375" customWidth="1"/>
    <col min="5374" max="5374" width="47.7109375" customWidth="1"/>
    <col min="5375" max="5375" width="23.42578125" customWidth="1"/>
    <col min="5376" max="5376" width="8.85546875" customWidth="1"/>
    <col min="5377" max="5377" width="9.5703125" customWidth="1"/>
    <col min="5378" max="5378" width="8.85546875" customWidth="1"/>
    <col min="5379" max="5380" width="13" customWidth="1"/>
    <col min="5381" max="5381" width="14" customWidth="1"/>
    <col min="5382" max="5382" width="13.85546875" customWidth="1"/>
    <col min="5628" max="5628" width="5.5703125" customWidth="1"/>
    <col min="5629" max="5629" width="10.7109375" customWidth="1"/>
    <col min="5630" max="5630" width="47.7109375" customWidth="1"/>
    <col min="5631" max="5631" width="23.42578125" customWidth="1"/>
    <col min="5632" max="5632" width="8.85546875" customWidth="1"/>
    <col min="5633" max="5633" width="9.5703125" customWidth="1"/>
    <col min="5634" max="5634" width="8.85546875" customWidth="1"/>
    <col min="5635" max="5636" width="13" customWidth="1"/>
    <col min="5637" max="5637" width="14" customWidth="1"/>
    <col min="5638" max="5638" width="13.85546875" customWidth="1"/>
    <col min="5884" max="5884" width="5.5703125" customWidth="1"/>
    <col min="5885" max="5885" width="10.7109375" customWidth="1"/>
    <col min="5886" max="5886" width="47.7109375" customWidth="1"/>
    <col min="5887" max="5887" width="23.42578125" customWidth="1"/>
    <col min="5888" max="5888" width="8.85546875" customWidth="1"/>
    <col min="5889" max="5889" width="9.5703125" customWidth="1"/>
    <col min="5890" max="5890" width="8.85546875" customWidth="1"/>
    <col min="5891" max="5892" width="13" customWidth="1"/>
    <col min="5893" max="5893" width="14" customWidth="1"/>
    <col min="5894" max="5894" width="13.85546875" customWidth="1"/>
    <col min="6140" max="6140" width="5.5703125" customWidth="1"/>
    <col min="6141" max="6141" width="10.7109375" customWidth="1"/>
    <col min="6142" max="6142" width="47.7109375" customWidth="1"/>
    <col min="6143" max="6143" width="23.42578125" customWidth="1"/>
    <col min="6144" max="6144" width="8.85546875" customWidth="1"/>
    <col min="6145" max="6145" width="9.5703125" customWidth="1"/>
    <col min="6146" max="6146" width="8.85546875" customWidth="1"/>
    <col min="6147" max="6148" width="13" customWidth="1"/>
    <col min="6149" max="6149" width="14" customWidth="1"/>
    <col min="6150" max="6150" width="13.85546875" customWidth="1"/>
    <col min="6396" max="6396" width="5.5703125" customWidth="1"/>
    <col min="6397" max="6397" width="10.7109375" customWidth="1"/>
    <col min="6398" max="6398" width="47.7109375" customWidth="1"/>
    <col min="6399" max="6399" width="23.42578125" customWidth="1"/>
    <col min="6400" max="6400" width="8.85546875" customWidth="1"/>
    <col min="6401" max="6401" width="9.5703125" customWidth="1"/>
    <col min="6402" max="6402" width="8.85546875" customWidth="1"/>
    <col min="6403" max="6404" width="13" customWidth="1"/>
    <col min="6405" max="6405" width="14" customWidth="1"/>
    <col min="6406" max="6406" width="13.85546875" customWidth="1"/>
    <col min="6652" max="6652" width="5.5703125" customWidth="1"/>
    <col min="6653" max="6653" width="10.7109375" customWidth="1"/>
    <col min="6654" max="6654" width="47.7109375" customWidth="1"/>
    <col min="6655" max="6655" width="23.42578125" customWidth="1"/>
    <col min="6656" max="6656" width="8.85546875" customWidth="1"/>
    <col min="6657" max="6657" width="9.5703125" customWidth="1"/>
    <col min="6658" max="6658" width="8.85546875" customWidth="1"/>
    <col min="6659" max="6660" width="13" customWidth="1"/>
    <col min="6661" max="6661" width="14" customWidth="1"/>
    <col min="6662" max="6662" width="13.85546875" customWidth="1"/>
    <col min="6908" max="6908" width="5.5703125" customWidth="1"/>
    <col min="6909" max="6909" width="10.7109375" customWidth="1"/>
    <col min="6910" max="6910" width="47.7109375" customWidth="1"/>
    <col min="6911" max="6911" width="23.42578125" customWidth="1"/>
    <col min="6912" max="6912" width="8.85546875" customWidth="1"/>
    <col min="6913" max="6913" width="9.5703125" customWidth="1"/>
    <col min="6914" max="6914" width="8.85546875" customWidth="1"/>
    <col min="6915" max="6916" width="13" customWidth="1"/>
    <col min="6917" max="6917" width="14" customWidth="1"/>
    <col min="6918" max="6918" width="13.85546875" customWidth="1"/>
    <col min="7164" max="7164" width="5.5703125" customWidth="1"/>
    <col min="7165" max="7165" width="10.7109375" customWidth="1"/>
    <col min="7166" max="7166" width="47.7109375" customWidth="1"/>
    <col min="7167" max="7167" width="23.42578125" customWidth="1"/>
    <col min="7168" max="7168" width="8.85546875" customWidth="1"/>
    <col min="7169" max="7169" width="9.5703125" customWidth="1"/>
    <col min="7170" max="7170" width="8.85546875" customWidth="1"/>
    <col min="7171" max="7172" width="13" customWidth="1"/>
    <col min="7173" max="7173" width="14" customWidth="1"/>
    <col min="7174" max="7174" width="13.85546875" customWidth="1"/>
    <col min="7420" max="7420" width="5.5703125" customWidth="1"/>
    <col min="7421" max="7421" width="10.7109375" customWidth="1"/>
    <col min="7422" max="7422" width="47.7109375" customWidth="1"/>
    <col min="7423" max="7423" width="23.42578125" customWidth="1"/>
    <col min="7424" max="7424" width="8.85546875" customWidth="1"/>
    <col min="7425" max="7425" width="9.5703125" customWidth="1"/>
    <col min="7426" max="7426" width="8.85546875" customWidth="1"/>
    <col min="7427" max="7428" width="13" customWidth="1"/>
    <col min="7429" max="7429" width="14" customWidth="1"/>
    <col min="7430" max="7430" width="13.85546875" customWidth="1"/>
    <col min="7676" max="7676" width="5.5703125" customWidth="1"/>
    <col min="7677" max="7677" width="10.7109375" customWidth="1"/>
    <col min="7678" max="7678" width="47.7109375" customWidth="1"/>
    <col min="7679" max="7679" width="23.42578125" customWidth="1"/>
    <col min="7680" max="7680" width="8.85546875" customWidth="1"/>
    <col min="7681" max="7681" width="9.5703125" customWidth="1"/>
    <col min="7682" max="7682" width="8.85546875" customWidth="1"/>
    <col min="7683" max="7684" width="13" customWidth="1"/>
    <col min="7685" max="7685" width="14" customWidth="1"/>
    <col min="7686" max="7686" width="13.85546875" customWidth="1"/>
    <col min="7932" max="7932" width="5.5703125" customWidth="1"/>
    <col min="7933" max="7933" width="10.7109375" customWidth="1"/>
    <col min="7934" max="7934" width="47.7109375" customWidth="1"/>
    <col min="7935" max="7935" width="23.42578125" customWidth="1"/>
    <col min="7936" max="7936" width="8.85546875" customWidth="1"/>
    <col min="7937" max="7937" width="9.5703125" customWidth="1"/>
    <col min="7938" max="7938" width="8.85546875" customWidth="1"/>
    <col min="7939" max="7940" width="13" customWidth="1"/>
    <col min="7941" max="7941" width="14" customWidth="1"/>
    <col min="7942" max="7942" width="13.85546875" customWidth="1"/>
    <col min="8188" max="8188" width="5.5703125" customWidth="1"/>
    <col min="8189" max="8189" width="10.7109375" customWidth="1"/>
    <col min="8190" max="8190" width="47.7109375" customWidth="1"/>
    <col min="8191" max="8191" width="23.42578125" customWidth="1"/>
    <col min="8192" max="8192" width="8.85546875" customWidth="1"/>
    <col min="8193" max="8193" width="9.5703125" customWidth="1"/>
    <col min="8194" max="8194" width="8.85546875" customWidth="1"/>
    <col min="8195" max="8196" width="13" customWidth="1"/>
    <col min="8197" max="8197" width="14" customWidth="1"/>
    <col min="8198" max="8198" width="13.85546875" customWidth="1"/>
    <col min="8444" max="8444" width="5.5703125" customWidth="1"/>
    <col min="8445" max="8445" width="10.7109375" customWidth="1"/>
    <col min="8446" max="8446" width="47.7109375" customWidth="1"/>
    <col min="8447" max="8447" width="23.42578125" customWidth="1"/>
    <col min="8448" max="8448" width="8.85546875" customWidth="1"/>
    <col min="8449" max="8449" width="9.5703125" customWidth="1"/>
    <col min="8450" max="8450" width="8.85546875" customWidth="1"/>
    <col min="8451" max="8452" width="13" customWidth="1"/>
    <col min="8453" max="8453" width="14" customWidth="1"/>
    <col min="8454" max="8454" width="13.85546875" customWidth="1"/>
    <col min="8700" max="8700" width="5.5703125" customWidth="1"/>
    <col min="8701" max="8701" width="10.7109375" customWidth="1"/>
    <col min="8702" max="8702" width="47.7109375" customWidth="1"/>
    <col min="8703" max="8703" width="23.42578125" customWidth="1"/>
    <col min="8704" max="8704" width="8.85546875" customWidth="1"/>
    <col min="8705" max="8705" width="9.5703125" customWidth="1"/>
    <col min="8706" max="8706" width="8.85546875" customWidth="1"/>
    <col min="8707" max="8708" width="13" customWidth="1"/>
    <col min="8709" max="8709" width="14" customWidth="1"/>
    <col min="8710" max="8710" width="13.85546875" customWidth="1"/>
    <col min="8956" max="8956" width="5.5703125" customWidth="1"/>
    <col min="8957" max="8957" width="10.7109375" customWidth="1"/>
    <col min="8958" max="8958" width="47.7109375" customWidth="1"/>
    <col min="8959" max="8959" width="23.42578125" customWidth="1"/>
    <col min="8960" max="8960" width="8.85546875" customWidth="1"/>
    <col min="8961" max="8961" width="9.5703125" customWidth="1"/>
    <col min="8962" max="8962" width="8.85546875" customWidth="1"/>
    <col min="8963" max="8964" width="13" customWidth="1"/>
    <col min="8965" max="8965" width="14" customWidth="1"/>
    <col min="8966" max="8966" width="13.85546875" customWidth="1"/>
    <col min="9212" max="9212" width="5.5703125" customWidth="1"/>
    <col min="9213" max="9213" width="10.7109375" customWidth="1"/>
    <col min="9214" max="9214" width="47.7109375" customWidth="1"/>
    <col min="9215" max="9215" width="23.42578125" customWidth="1"/>
    <col min="9216" max="9216" width="8.85546875" customWidth="1"/>
    <col min="9217" max="9217" width="9.5703125" customWidth="1"/>
    <col min="9218" max="9218" width="8.85546875" customWidth="1"/>
    <col min="9219" max="9220" width="13" customWidth="1"/>
    <col min="9221" max="9221" width="14" customWidth="1"/>
    <col min="9222" max="9222" width="13.85546875" customWidth="1"/>
    <col min="9468" max="9468" width="5.5703125" customWidth="1"/>
    <col min="9469" max="9469" width="10.7109375" customWidth="1"/>
    <col min="9470" max="9470" width="47.7109375" customWidth="1"/>
    <col min="9471" max="9471" width="23.42578125" customWidth="1"/>
    <col min="9472" max="9472" width="8.85546875" customWidth="1"/>
    <col min="9473" max="9473" width="9.5703125" customWidth="1"/>
    <col min="9474" max="9474" width="8.85546875" customWidth="1"/>
    <col min="9475" max="9476" width="13" customWidth="1"/>
    <col min="9477" max="9477" width="14" customWidth="1"/>
    <col min="9478" max="9478" width="13.85546875" customWidth="1"/>
    <col min="9724" max="9724" width="5.5703125" customWidth="1"/>
    <col min="9725" max="9725" width="10.7109375" customWidth="1"/>
    <col min="9726" max="9726" width="47.7109375" customWidth="1"/>
    <col min="9727" max="9727" width="23.42578125" customWidth="1"/>
    <col min="9728" max="9728" width="8.85546875" customWidth="1"/>
    <col min="9729" max="9729" width="9.5703125" customWidth="1"/>
    <col min="9730" max="9730" width="8.85546875" customWidth="1"/>
    <col min="9731" max="9732" width="13" customWidth="1"/>
    <col min="9733" max="9733" width="14" customWidth="1"/>
    <col min="9734" max="9734" width="13.85546875" customWidth="1"/>
    <col min="9980" max="9980" width="5.5703125" customWidth="1"/>
    <col min="9981" max="9981" width="10.7109375" customWidth="1"/>
    <col min="9982" max="9982" width="47.7109375" customWidth="1"/>
    <col min="9983" max="9983" width="23.42578125" customWidth="1"/>
    <col min="9984" max="9984" width="8.85546875" customWidth="1"/>
    <col min="9985" max="9985" width="9.5703125" customWidth="1"/>
    <col min="9986" max="9986" width="8.85546875" customWidth="1"/>
    <col min="9987" max="9988" width="13" customWidth="1"/>
    <col min="9989" max="9989" width="14" customWidth="1"/>
    <col min="9990" max="9990" width="13.85546875" customWidth="1"/>
    <col min="10236" max="10236" width="5.5703125" customWidth="1"/>
    <col min="10237" max="10237" width="10.7109375" customWidth="1"/>
    <col min="10238" max="10238" width="47.7109375" customWidth="1"/>
    <col min="10239" max="10239" width="23.42578125" customWidth="1"/>
    <col min="10240" max="10240" width="8.85546875" customWidth="1"/>
    <col min="10241" max="10241" width="9.5703125" customWidth="1"/>
    <col min="10242" max="10242" width="8.85546875" customWidth="1"/>
    <col min="10243" max="10244" width="13" customWidth="1"/>
    <col min="10245" max="10245" width="14" customWidth="1"/>
    <col min="10246" max="10246" width="13.85546875" customWidth="1"/>
    <col min="10492" max="10492" width="5.5703125" customWidth="1"/>
    <col min="10493" max="10493" width="10.7109375" customWidth="1"/>
    <col min="10494" max="10494" width="47.7109375" customWidth="1"/>
    <col min="10495" max="10495" width="23.42578125" customWidth="1"/>
    <col min="10496" max="10496" width="8.85546875" customWidth="1"/>
    <col min="10497" max="10497" width="9.5703125" customWidth="1"/>
    <col min="10498" max="10498" width="8.85546875" customWidth="1"/>
    <col min="10499" max="10500" width="13" customWidth="1"/>
    <col min="10501" max="10501" width="14" customWidth="1"/>
    <col min="10502" max="10502" width="13.85546875" customWidth="1"/>
    <col min="10748" max="10748" width="5.5703125" customWidth="1"/>
    <col min="10749" max="10749" width="10.7109375" customWidth="1"/>
    <col min="10750" max="10750" width="47.7109375" customWidth="1"/>
    <col min="10751" max="10751" width="23.42578125" customWidth="1"/>
    <col min="10752" max="10752" width="8.85546875" customWidth="1"/>
    <col min="10753" max="10753" width="9.5703125" customWidth="1"/>
    <col min="10754" max="10754" width="8.85546875" customWidth="1"/>
    <col min="10755" max="10756" width="13" customWidth="1"/>
    <col min="10757" max="10757" width="14" customWidth="1"/>
    <col min="10758" max="10758" width="13.85546875" customWidth="1"/>
    <col min="11004" max="11004" width="5.5703125" customWidth="1"/>
    <col min="11005" max="11005" width="10.7109375" customWidth="1"/>
    <col min="11006" max="11006" width="47.7109375" customWidth="1"/>
    <col min="11007" max="11007" width="23.42578125" customWidth="1"/>
    <col min="11008" max="11008" width="8.85546875" customWidth="1"/>
    <col min="11009" max="11009" width="9.5703125" customWidth="1"/>
    <col min="11010" max="11010" width="8.85546875" customWidth="1"/>
    <col min="11011" max="11012" width="13" customWidth="1"/>
    <col min="11013" max="11013" width="14" customWidth="1"/>
    <col min="11014" max="11014" width="13.85546875" customWidth="1"/>
    <col min="11260" max="11260" width="5.5703125" customWidth="1"/>
    <col min="11261" max="11261" width="10.7109375" customWidth="1"/>
    <col min="11262" max="11262" width="47.7109375" customWidth="1"/>
    <col min="11263" max="11263" width="23.42578125" customWidth="1"/>
    <col min="11264" max="11264" width="8.85546875" customWidth="1"/>
    <col min="11265" max="11265" width="9.5703125" customWidth="1"/>
    <col min="11266" max="11266" width="8.85546875" customWidth="1"/>
    <col min="11267" max="11268" width="13" customWidth="1"/>
    <col min="11269" max="11269" width="14" customWidth="1"/>
    <col min="11270" max="11270" width="13.85546875" customWidth="1"/>
    <col min="11516" max="11516" width="5.5703125" customWidth="1"/>
    <col min="11517" max="11517" width="10.7109375" customWidth="1"/>
    <col min="11518" max="11518" width="47.7109375" customWidth="1"/>
    <col min="11519" max="11519" width="23.42578125" customWidth="1"/>
    <col min="11520" max="11520" width="8.85546875" customWidth="1"/>
    <col min="11521" max="11521" width="9.5703125" customWidth="1"/>
    <col min="11522" max="11522" width="8.85546875" customWidth="1"/>
    <col min="11523" max="11524" width="13" customWidth="1"/>
    <col min="11525" max="11525" width="14" customWidth="1"/>
    <col min="11526" max="11526" width="13.85546875" customWidth="1"/>
    <col min="11772" max="11772" width="5.5703125" customWidth="1"/>
    <col min="11773" max="11773" width="10.7109375" customWidth="1"/>
    <col min="11774" max="11774" width="47.7109375" customWidth="1"/>
    <col min="11775" max="11775" width="23.42578125" customWidth="1"/>
    <col min="11776" max="11776" width="8.85546875" customWidth="1"/>
    <col min="11777" max="11777" width="9.5703125" customWidth="1"/>
    <col min="11778" max="11778" width="8.85546875" customWidth="1"/>
    <col min="11779" max="11780" width="13" customWidth="1"/>
    <col min="11781" max="11781" width="14" customWidth="1"/>
    <col min="11782" max="11782" width="13.85546875" customWidth="1"/>
    <col min="12028" max="12028" width="5.5703125" customWidth="1"/>
    <col min="12029" max="12029" width="10.7109375" customWidth="1"/>
    <col min="12030" max="12030" width="47.7109375" customWidth="1"/>
    <col min="12031" max="12031" width="23.42578125" customWidth="1"/>
    <col min="12032" max="12032" width="8.85546875" customWidth="1"/>
    <col min="12033" max="12033" width="9.5703125" customWidth="1"/>
    <col min="12034" max="12034" width="8.85546875" customWidth="1"/>
    <col min="12035" max="12036" width="13" customWidth="1"/>
    <col min="12037" max="12037" width="14" customWidth="1"/>
    <col min="12038" max="12038" width="13.85546875" customWidth="1"/>
    <col min="12284" max="12284" width="5.5703125" customWidth="1"/>
    <col min="12285" max="12285" width="10.7109375" customWidth="1"/>
    <col min="12286" max="12286" width="47.7109375" customWidth="1"/>
    <col min="12287" max="12287" width="23.42578125" customWidth="1"/>
    <col min="12288" max="12288" width="8.85546875" customWidth="1"/>
    <col min="12289" max="12289" width="9.5703125" customWidth="1"/>
    <col min="12290" max="12290" width="8.85546875" customWidth="1"/>
    <col min="12291" max="12292" width="13" customWidth="1"/>
    <col min="12293" max="12293" width="14" customWidth="1"/>
    <col min="12294" max="12294" width="13.85546875" customWidth="1"/>
    <col min="12540" max="12540" width="5.5703125" customWidth="1"/>
    <col min="12541" max="12541" width="10.7109375" customWidth="1"/>
    <col min="12542" max="12542" width="47.7109375" customWidth="1"/>
    <col min="12543" max="12543" width="23.42578125" customWidth="1"/>
    <col min="12544" max="12544" width="8.85546875" customWidth="1"/>
    <col min="12545" max="12545" width="9.5703125" customWidth="1"/>
    <col min="12546" max="12546" width="8.85546875" customWidth="1"/>
    <col min="12547" max="12548" width="13" customWidth="1"/>
    <col min="12549" max="12549" width="14" customWidth="1"/>
    <col min="12550" max="12550" width="13.85546875" customWidth="1"/>
    <col min="12796" max="12796" width="5.5703125" customWidth="1"/>
    <col min="12797" max="12797" width="10.7109375" customWidth="1"/>
    <col min="12798" max="12798" width="47.7109375" customWidth="1"/>
    <col min="12799" max="12799" width="23.42578125" customWidth="1"/>
    <col min="12800" max="12800" width="8.85546875" customWidth="1"/>
    <col min="12801" max="12801" width="9.5703125" customWidth="1"/>
    <col min="12802" max="12802" width="8.85546875" customWidth="1"/>
    <col min="12803" max="12804" width="13" customWidth="1"/>
    <col min="12805" max="12805" width="14" customWidth="1"/>
    <col min="12806" max="12806" width="13.85546875" customWidth="1"/>
    <col min="13052" max="13052" width="5.5703125" customWidth="1"/>
    <col min="13053" max="13053" width="10.7109375" customWidth="1"/>
    <col min="13054" max="13054" width="47.7109375" customWidth="1"/>
    <col min="13055" max="13055" width="23.42578125" customWidth="1"/>
    <col min="13056" max="13056" width="8.85546875" customWidth="1"/>
    <col min="13057" max="13057" width="9.5703125" customWidth="1"/>
    <col min="13058" max="13058" width="8.85546875" customWidth="1"/>
    <col min="13059" max="13060" width="13" customWidth="1"/>
    <col min="13061" max="13061" width="14" customWidth="1"/>
    <col min="13062" max="13062" width="13.85546875" customWidth="1"/>
    <col min="13308" max="13308" width="5.5703125" customWidth="1"/>
    <col min="13309" max="13309" width="10.7109375" customWidth="1"/>
    <col min="13310" max="13310" width="47.7109375" customWidth="1"/>
    <col min="13311" max="13311" width="23.42578125" customWidth="1"/>
    <col min="13312" max="13312" width="8.85546875" customWidth="1"/>
    <col min="13313" max="13313" width="9.5703125" customWidth="1"/>
    <col min="13314" max="13314" width="8.85546875" customWidth="1"/>
    <col min="13315" max="13316" width="13" customWidth="1"/>
    <col min="13317" max="13317" width="14" customWidth="1"/>
    <col min="13318" max="13318" width="13.85546875" customWidth="1"/>
    <col min="13564" max="13564" width="5.5703125" customWidth="1"/>
    <col min="13565" max="13565" width="10.7109375" customWidth="1"/>
    <col min="13566" max="13566" width="47.7109375" customWidth="1"/>
    <col min="13567" max="13567" width="23.42578125" customWidth="1"/>
    <col min="13568" max="13568" width="8.85546875" customWidth="1"/>
    <col min="13569" max="13569" width="9.5703125" customWidth="1"/>
    <col min="13570" max="13570" width="8.85546875" customWidth="1"/>
    <col min="13571" max="13572" width="13" customWidth="1"/>
    <col min="13573" max="13573" width="14" customWidth="1"/>
    <col min="13574" max="13574" width="13.85546875" customWidth="1"/>
    <col min="13820" max="13820" width="5.5703125" customWidth="1"/>
    <col min="13821" max="13821" width="10.7109375" customWidth="1"/>
    <col min="13822" max="13822" width="47.7109375" customWidth="1"/>
    <col min="13823" max="13823" width="23.42578125" customWidth="1"/>
    <col min="13824" max="13824" width="8.85546875" customWidth="1"/>
    <col min="13825" max="13825" width="9.5703125" customWidth="1"/>
    <col min="13826" max="13826" width="8.85546875" customWidth="1"/>
    <col min="13827" max="13828" width="13" customWidth="1"/>
    <col min="13829" max="13829" width="14" customWidth="1"/>
    <col min="13830" max="13830" width="13.85546875" customWidth="1"/>
    <col min="14076" max="14076" width="5.5703125" customWidth="1"/>
    <col min="14077" max="14077" width="10.7109375" customWidth="1"/>
    <col min="14078" max="14078" width="47.7109375" customWidth="1"/>
    <col min="14079" max="14079" width="23.42578125" customWidth="1"/>
    <col min="14080" max="14080" width="8.85546875" customWidth="1"/>
    <col min="14081" max="14081" width="9.5703125" customWidth="1"/>
    <col min="14082" max="14082" width="8.85546875" customWidth="1"/>
    <col min="14083" max="14084" width="13" customWidth="1"/>
    <col min="14085" max="14085" width="14" customWidth="1"/>
    <col min="14086" max="14086" width="13.85546875" customWidth="1"/>
    <col min="14332" max="14332" width="5.5703125" customWidth="1"/>
    <col min="14333" max="14333" width="10.7109375" customWidth="1"/>
    <col min="14334" max="14334" width="47.7109375" customWidth="1"/>
    <col min="14335" max="14335" width="23.42578125" customWidth="1"/>
    <col min="14336" max="14336" width="8.85546875" customWidth="1"/>
    <col min="14337" max="14337" width="9.5703125" customWidth="1"/>
    <col min="14338" max="14338" width="8.85546875" customWidth="1"/>
    <col min="14339" max="14340" width="13" customWidth="1"/>
    <col min="14341" max="14341" width="14" customWidth="1"/>
    <col min="14342" max="14342" width="13.85546875" customWidth="1"/>
    <col min="14588" max="14588" width="5.5703125" customWidth="1"/>
    <col min="14589" max="14589" width="10.7109375" customWidth="1"/>
    <col min="14590" max="14590" width="47.7109375" customWidth="1"/>
    <col min="14591" max="14591" width="23.42578125" customWidth="1"/>
    <col min="14592" max="14592" width="8.85546875" customWidth="1"/>
    <col min="14593" max="14593" width="9.5703125" customWidth="1"/>
    <col min="14594" max="14594" width="8.85546875" customWidth="1"/>
    <col min="14595" max="14596" width="13" customWidth="1"/>
    <col min="14597" max="14597" width="14" customWidth="1"/>
    <col min="14598" max="14598" width="13.85546875" customWidth="1"/>
    <col min="14844" max="14844" width="5.5703125" customWidth="1"/>
    <col min="14845" max="14845" width="10.7109375" customWidth="1"/>
    <col min="14846" max="14846" width="47.7109375" customWidth="1"/>
    <col min="14847" max="14847" width="23.42578125" customWidth="1"/>
    <col min="14848" max="14848" width="8.85546875" customWidth="1"/>
    <col min="14849" max="14849" width="9.5703125" customWidth="1"/>
    <col min="14850" max="14850" width="8.85546875" customWidth="1"/>
    <col min="14851" max="14852" width="13" customWidth="1"/>
    <col min="14853" max="14853" width="14" customWidth="1"/>
    <col min="14854" max="14854" width="13.85546875" customWidth="1"/>
    <col min="15100" max="15100" width="5.5703125" customWidth="1"/>
    <col min="15101" max="15101" width="10.7109375" customWidth="1"/>
    <col min="15102" max="15102" width="47.7109375" customWidth="1"/>
    <col min="15103" max="15103" width="23.42578125" customWidth="1"/>
    <col min="15104" max="15104" width="8.85546875" customWidth="1"/>
    <col min="15105" max="15105" width="9.5703125" customWidth="1"/>
    <col min="15106" max="15106" width="8.85546875" customWidth="1"/>
    <col min="15107" max="15108" width="13" customWidth="1"/>
    <col min="15109" max="15109" width="14" customWidth="1"/>
    <col min="15110" max="15110" width="13.85546875" customWidth="1"/>
    <col min="15356" max="15356" width="5.5703125" customWidth="1"/>
    <col min="15357" max="15357" width="10.7109375" customWidth="1"/>
    <col min="15358" max="15358" width="47.7109375" customWidth="1"/>
    <col min="15359" max="15359" width="23.42578125" customWidth="1"/>
    <col min="15360" max="15360" width="8.85546875" customWidth="1"/>
    <col min="15361" max="15361" width="9.5703125" customWidth="1"/>
    <col min="15362" max="15362" width="8.85546875" customWidth="1"/>
    <col min="15363" max="15364" width="13" customWidth="1"/>
    <col min="15365" max="15365" width="14" customWidth="1"/>
    <col min="15366" max="15366" width="13.85546875" customWidth="1"/>
    <col min="15612" max="15612" width="5.5703125" customWidth="1"/>
    <col min="15613" max="15613" width="10.7109375" customWidth="1"/>
    <col min="15614" max="15614" width="47.7109375" customWidth="1"/>
    <col min="15615" max="15615" width="23.42578125" customWidth="1"/>
    <col min="15616" max="15616" width="8.85546875" customWidth="1"/>
    <col min="15617" max="15617" width="9.5703125" customWidth="1"/>
    <col min="15618" max="15618" width="8.85546875" customWidth="1"/>
    <col min="15619" max="15620" width="13" customWidth="1"/>
    <col min="15621" max="15621" width="14" customWidth="1"/>
    <col min="15622" max="15622" width="13.85546875" customWidth="1"/>
    <col min="15868" max="15868" width="5.5703125" customWidth="1"/>
    <col min="15869" max="15869" width="10.7109375" customWidth="1"/>
    <col min="15870" max="15870" width="47.7109375" customWidth="1"/>
    <col min="15871" max="15871" width="23.42578125" customWidth="1"/>
    <col min="15872" max="15872" width="8.85546875" customWidth="1"/>
    <col min="15873" max="15873" width="9.5703125" customWidth="1"/>
    <col min="15874" max="15874" width="8.85546875" customWidth="1"/>
    <col min="15875" max="15876" width="13" customWidth="1"/>
    <col min="15877" max="15877" width="14" customWidth="1"/>
    <col min="15878" max="15878" width="13.85546875" customWidth="1"/>
    <col min="16124" max="16124" width="5.5703125" customWidth="1"/>
    <col min="16125" max="16125" width="10.7109375" customWidth="1"/>
    <col min="16126" max="16126" width="47.7109375" customWidth="1"/>
    <col min="16127" max="16127" width="23.42578125" customWidth="1"/>
    <col min="16128" max="16128" width="8.85546875" customWidth="1"/>
    <col min="16129" max="16129" width="9.5703125" customWidth="1"/>
    <col min="16130" max="16130" width="8.85546875" customWidth="1"/>
    <col min="16131" max="16132" width="13" customWidth="1"/>
    <col min="16133" max="16133" width="14" customWidth="1"/>
    <col min="16134" max="16134" width="13.85546875" customWidth="1"/>
  </cols>
  <sheetData>
    <row r="3" spans="1:11" ht="43.5" customHeight="1">
      <c r="A3" s="955" t="s">
        <v>0</v>
      </c>
      <c r="B3" s="955"/>
      <c r="C3" s="955"/>
      <c r="D3" s="955"/>
      <c r="E3" s="955"/>
      <c r="F3" s="955"/>
      <c r="G3" s="955"/>
      <c r="H3" s="955"/>
      <c r="I3" s="955"/>
      <c r="J3" s="955"/>
      <c r="K3" s="955"/>
    </row>
    <row r="4" spans="1:11">
      <c r="B4" s="25"/>
    </row>
    <row r="5" spans="1:11" ht="24.75" customHeight="1">
      <c r="A5" s="956" t="s">
        <v>1358</v>
      </c>
      <c r="B5" s="956"/>
      <c r="C5" s="956"/>
      <c r="D5" s="956"/>
      <c r="E5" s="956"/>
      <c r="F5" s="956"/>
      <c r="G5" s="956"/>
      <c r="H5" s="956"/>
      <c r="I5" s="956"/>
      <c r="J5" s="956"/>
      <c r="K5" s="956"/>
    </row>
    <row r="6" spans="1:11">
      <c r="B6" s="25"/>
    </row>
    <row r="7" spans="1:11" ht="21.75" customHeight="1">
      <c r="B7" s="42" t="s">
        <v>311</v>
      </c>
      <c r="C7" s="42"/>
      <c r="D7" s="42"/>
      <c r="E7" s="42"/>
      <c r="F7" s="42"/>
      <c r="G7" s="42"/>
      <c r="H7" s="42"/>
      <c r="I7" s="42"/>
      <c r="J7" s="42"/>
      <c r="K7" s="42"/>
    </row>
    <row r="8" spans="1:11">
      <c r="B8" s="25"/>
    </row>
    <row r="9" spans="1:11">
      <c r="A9" s="251"/>
      <c r="B9" s="957" t="s">
        <v>333</v>
      </c>
      <c r="C9" s="958"/>
      <c r="D9" s="907" t="s">
        <v>334</v>
      </c>
      <c r="E9" s="907" t="s">
        <v>256</v>
      </c>
      <c r="F9" s="907"/>
      <c r="G9" s="907"/>
      <c r="H9" s="907"/>
      <c r="I9" s="907" t="s">
        <v>335</v>
      </c>
      <c r="J9" s="909" t="s">
        <v>257</v>
      </c>
      <c r="K9" s="962" t="s">
        <v>616</v>
      </c>
    </row>
    <row r="10" spans="1:11">
      <c r="A10" s="251"/>
      <c r="B10" s="959"/>
      <c r="C10" s="960"/>
      <c r="D10" s="908"/>
      <c r="E10" s="75" t="s">
        <v>259</v>
      </c>
      <c r="F10" s="75" t="s">
        <v>260</v>
      </c>
      <c r="G10" s="75" t="s">
        <v>261</v>
      </c>
      <c r="H10" s="75" t="s">
        <v>262</v>
      </c>
      <c r="I10" s="908"/>
      <c r="J10" s="961"/>
      <c r="K10" s="963"/>
    </row>
    <row r="11" spans="1:11" ht="14.1" customHeight="1">
      <c r="A11" s="949" t="s">
        <v>1359</v>
      </c>
      <c r="B11" s="120" t="s">
        <v>186</v>
      </c>
      <c r="C11" s="144" t="s">
        <v>1360</v>
      </c>
      <c r="D11" s="511"/>
      <c r="E11" s="125"/>
      <c r="F11" s="125"/>
      <c r="G11" s="125"/>
      <c r="H11" s="125"/>
      <c r="I11" s="125"/>
      <c r="J11" s="517"/>
      <c r="K11" s="516"/>
    </row>
    <row r="12" spans="1:11" ht="14.1" customHeight="1">
      <c r="A12" s="950"/>
      <c r="B12" s="113"/>
      <c r="C12" s="19" t="s">
        <v>1361</v>
      </c>
      <c r="D12" s="9" t="s">
        <v>1362</v>
      </c>
      <c r="E12" s="113"/>
      <c r="F12" s="113"/>
      <c r="G12" s="252" t="s">
        <v>338</v>
      </c>
      <c r="H12" s="113"/>
      <c r="I12" s="96" t="s">
        <v>349</v>
      </c>
      <c r="J12" s="253">
        <v>4.46</v>
      </c>
      <c r="K12" s="254">
        <f t="shared" ref="K12:K22" si="0">J12*50%</f>
        <v>2.23</v>
      </c>
    </row>
    <row r="13" spans="1:11" ht="14.1" customHeight="1">
      <c r="A13" s="950"/>
      <c r="B13" s="113"/>
      <c r="C13" s="19" t="s">
        <v>1363</v>
      </c>
      <c r="D13" s="9" t="s">
        <v>1362</v>
      </c>
      <c r="E13" s="113"/>
      <c r="F13" s="113"/>
      <c r="G13" s="252" t="s">
        <v>338</v>
      </c>
      <c r="H13" s="113"/>
      <c r="I13" s="96" t="s">
        <v>349</v>
      </c>
      <c r="J13" s="253">
        <v>9.24</v>
      </c>
      <c r="K13" s="254">
        <f t="shared" si="0"/>
        <v>4.62</v>
      </c>
    </row>
    <row r="14" spans="1:11" ht="14.1" customHeight="1">
      <c r="A14" s="950"/>
      <c r="B14" s="113"/>
      <c r="C14" s="19" t="s">
        <v>1364</v>
      </c>
      <c r="D14" s="9" t="s">
        <v>1362</v>
      </c>
      <c r="E14" s="113"/>
      <c r="F14" s="113"/>
      <c r="G14" s="252" t="s">
        <v>338</v>
      </c>
      <c r="H14" s="113"/>
      <c r="I14" s="96" t="s">
        <v>349</v>
      </c>
      <c r="J14" s="253">
        <v>8</v>
      </c>
      <c r="K14" s="254">
        <f t="shared" si="0"/>
        <v>4</v>
      </c>
    </row>
    <row r="15" spans="1:11" ht="14.1" customHeight="1">
      <c r="A15" s="950"/>
      <c r="B15" s="113"/>
      <c r="C15" s="19" t="s">
        <v>1365</v>
      </c>
      <c r="D15" s="9" t="s">
        <v>1362</v>
      </c>
      <c r="E15" s="113"/>
      <c r="F15" s="113"/>
      <c r="G15" s="252" t="s">
        <v>338</v>
      </c>
      <c r="H15" s="113"/>
      <c r="I15" s="96" t="s">
        <v>349</v>
      </c>
      <c r="J15" s="253">
        <v>12</v>
      </c>
      <c r="K15" s="254">
        <f t="shared" si="0"/>
        <v>6</v>
      </c>
    </row>
    <row r="16" spans="1:11" ht="14.1" customHeight="1">
      <c r="A16" s="950"/>
      <c r="B16" s="113"/>
      <c r="C16" s="19" t="s">
        <v>1366</v>
      </c>
      <c r="D16" s="9" t="s">
        <v>1362</v>
      </c>
      <c r="E16" s="113"/>
      <c r="F16" s="113"/>
      <c r="G16" s="252" t="s">
        <v>338</v>
      </c>
      <c r="H16" s="113"/>
      <c r="I16" s="96" t="s">
        <v>349</v>
      </c>
      <c r="J16" s="253">
        <v>4</v>
      </c>
      <c r="K16" s="254">
        <f t="shared" si="0"/>
        <v>2</v>
      </c>
    </row>
    <row r="17" spans="1:11" ht="14.1" customHeight="1">
      <c r="A17" s="950"/>
      <c r="B17" s="113"/>
      <c r="C17" s="19" t="s">
        <v>1367</v>
      </c>
      <c r="D17" s="9" t="s">
        <v>1362</v>
      </c>
      <c r="E17" s="113"/>
      <c r="F17" s="113"/>
      <c r="G17" s="252" t="s">
        <v>338</v>
      </c>
      <c r="H17" s="113"/>
      <c r="I17" s="96" t="s">
        <v>349</v>
      </c>
      <c r="J17" s="253">
        <v>4.8600000000000003</v>
      </c>
      <c r="K17" s="254">
        <f t="shared" si="0"/>
        <v>2.4300000000000002</v>
      </c>
    </row>
    <row r="18" spans="1:11" ht="14.1" customHeight="1">
      <c r="A18" s="950"/>
      <c r="B18" s="113"/>
      <c r="C18" s="19" t="s">
        <v>1368</v>
      </c>
      <c r="D18" s="9" t="s">
        <v>1362</v>
      </c>
      <c r="E18" s="113"/>
      <c r="F18" s="113"/>
      <c r="G18" s="252" t="s">
        <v>338</v>
      </c>
      <c r="H18" s="113"/>
      <c r="I18" s="96" t="s">
        <v>349</v>
      </c>
      <c r="J18" s="253">
        <v>4.9400000000000004</v>
      </c>
      <c r="K18" s="254">
        <f t="shared" si="0"/>
        <v>2.4700000000000002</v>
      </c>
    </row>
    <row r="19" spans="1:11" ht="14.1" customHeight="1">
      <c r="A19" s="950"/>
      <c r="B19" s="113"/>
      <c r="C19" s="19" t="s">
        <v>1369</v>
      </c>
      <c r="D19" s="9" t="s">
        <v>1362</v>
      </c>
      <c r="E19" s="113"/>
      <c r="F19" s="113"/>
      <c r="G19" s="252" t="s">
        <v>338</v>
      </c>
      <c r="H19" s="113"/>
      <c r="I19" s="96" t="s">
        <v>349</v>
      </c>
      <c r="J19" s="253">
        <v>4.9400000000000004</v>
      </c>
      <c r="K19" s="254">
        <f t="shared" si="0"/>
        <v>2.4700000000000002</v>
      </c>
    </row>
    <row r="20" spans="1:11" ht="14.1" customHeight="1">
      <c r="A20" s="950"/>
      <c r="B20" s="113"/>
      <c r="C20" s="19" t="s">
        <v>1370</v>
      </c>
      <c r="D20" s="9" t="s">
        <v>1362</v>
      </c>
      <c r="E20" s="113"/>
      <c r="F20" s="113"/>
      <c r="G20" s="252" t="s">
        <v>338</v>
      </c>
      <c r="H20" s="113"/>
      <c r="I20" s="96" t="s">
        <v>349</v>
      </c>
      <c r="J20" s="253">
        <v>7.32</v>
      </c>
      <c r="K20" s="254">
        <f t="shared" si="0"/>
        <v>3.66</v>
      </c>
    </row>
    <row r="21" spans="1:11" ht="14.1" customHeight="1">
      <c r="A21" s="950"/>
      <c r="B21" s="113"/>
      <c r="C21" s="19" t="s">
        <v>1371</v>
      </c>
      <c r="D21" s="9" t="s">
        <v>1362</v>
      </c>
      <c r="E21" s="113"/>
      <c r="F21" s="113"/>
      <c r="G21" s="252" t="s">
        <v>338</v>
      </c>
      <c r="H21" s="113"/>
      <c r="I21" s="96" t="s">
        <v>349</v>
      </c>
      <c r="J21" s="253">
        <v>8.92</v>
      </c>
      <c r="K21" s="254">
        <f t="shared" si="0"/>
        <v>4.46</v>
      </c>
    </row>
    <row r="22" spans="1:11" ht="14.1" customHeight="1">
      <c r="A22" s="950"/>
      <c r="B22" s="113"/>
      <c r="C22" s="19" t="s">
        <v>1372</v>
      </c>
      <c r="D22" s="9" t="s">
        <v>1362</v>
      </c>
      <c r="E22" s="113"/>
      <c r="F22" s="113"/>
      <c r="G22" s="252" t="s">
        <v>338</v>
      </c>
      <c r="H22" s="113"/>
      <c r="I22" s="96" t="s">
        <v>349</v>
      </c>
      <c r="J22" s="253">
        <v>15.9</v>
      </c>
      <c r="K22" s="254">
        <f t="shared" si="0"/>
        <v>7.95</v>
      </c>
    </row>
    <row r="23" spans="1:11" ht="14.1" customHeight="1">
      <c r="A23" s="950"/>
      <c r="B23" s="183"/>
      <c r="C23" s="183"/>
      <c r="D23" s="599"/>
      <c r="E23" s="186"/>
      <c r="F23" s="186"/>
      <c r="G23" s="186">
        <v>11</v>
      </c>
      <c r="H23" s="186"/>
      <c r="I23" s="187"/>
      <c r="J23" s="188">
        <f>SUM(J12:J22)</f>
        <v>84.58</v>
      </c>
      <c r="K23" s="188">
        <f>SUM(K12:K22)</f>
        <v>42.29</v>
      </c>
    </row>
    <row r="24" spans="1:11" ht="14.1" customHeight="1">
      <c r="A24" s="950"/>
      <c r="B24" s="120" t="s">
        <v>187</v>
      </c>
      <c r="C24" s="144" t="s">
        <v>1373</v>
      </c>
      <c r="D24" s="511"/>
      <c r="E24" s="125"/>
      <c r="F24" s="125"/>
      <c r="G24" s="125"/>
      <c r="H24" s="125"/>
      <c r="I24" s="125"/>
      <c r="J24" s="517"/>
      <c r="K24" s="516"/>
    </row>
    <row r="25" spans="1:11" ht="14.1" customHeight="1">
      <c r="A25" s="950"/>
      <c r="B25" s="113"/>
      <c r="C25" s="259" t="s">
        <v>1374</v>
      </c>
      <c r="D25" s="9" t="s">
        <v>1375</v>
      </c>
      <c r="E25" s="113"/>
      <c r="F25" s="252" t="s">
        <v>338</v>
      </c>
      <c r="G25" s="252"/>
      <c r="H25" s="113"/>
      <c r="I25" s="260" t="s">
        <v>356</v>
      </c>
      <c r="J25" s="261">
        <v>10</v>
      </c>
      <c r="K25" s="254">
        <f>J25*50%</f>
        <v>5</v>
      </c>
    </row>
    <row r="26" spans="1:11" ht="14.1" customHeight="1">
      <c r="A26" s="950"/>
      <c r="B26" s="183"/>
      <c r="C26" s="183"/>
      <c r="D26" s="599"/>
      <c r="E26" s="186"/>
      <c r="F26" s="186">
        <v>1</v>
      </c>
      <c r="G26" s="186"/>
      <c r="H26" s="186"/>
      <c r="I26" s="187"/>
      <c r="J26" s="188">
        <f>SUM(J25)</f>
        <v>10</v>
      </c>
      <c r="K26" s="188">
        <f>SUM(K25)</f>
        <v>5</v>
      </c>
    </row>
    <row r="27" spans="1:11" ht="14.1" customHeight="1">
      <c r="A27" s="950"/>
      <c r="B27" s="120" t="s">
        <v>188</v>
      </c>
      <c r="C27" s="144" t="s">
        <v>1376</v>
      </c>
      <c r="D27" s="511"/>
      <c r="E27" s="125"/>
      <c r="F27" s="125"/>
      <c r="G27" s="125"/>
      <c r="H27" s="125"/>
      <c r="I27" s="125"/>
      <c r="J27" s="517"/>
      <c r="K27" s="516"/>
    </row>
    <row r="28" spans="1:11" ht="14.1" customHeight="1">
      <c r="A28" s="950"/>
      <c r="B28" s="113"/>
      <c r="C28" s="19" t="s">
        <v>1046</v>
      </c>
      <c r="D28" s="9" t="s">
        <v>1377</v>
      </c>
      <c r="E28" s="113"/>
      <c r="F28" s="113"/>
      <c r="G28" s="252" t="s">
        <v>338</v>
      </c>
      <c r="H28" s="252"/>
      <c r="I28" s="96" t="s">
        <v>349</v>
      </c>
      <c r="J28" s="253">
        <v>0.4</v>
      </c>
      <c r="K28" s="254">
        <f>J28*50%</f>
        <v>0.2</v>
      </c>
    </row>
    <row r="29" spans="1:11" ht="14.1" customHeight="1">
      <c r="A29" s="950"/>
      <c r="B29" s="113"/>
      <c r="C29" s="19" t="s">
        <v>1365</v>
      </c>
      <c r="D29" s="9" t="s">
        <v>1377</v>
      </c>
      <c r="E29" s="113"/>
      <c r="F29" s="113"/>
      <c r="G29" s="252" t="s">
        <v>338</v>
      </c>
      <c r="H29" s="252"/>
      <c r="I29" s="96" t="s">
        <v>349</v>
      </c>
      <c r="J29" s="253">
        <v>3.3</v>
      </c>
      <c r="K29" s="254">
        <f>J29*50%</f>
        <v>1.65</v>
      </c>
    </row>
    <row r="30" spans="1:11" ht="14.1" customHeight="1">
      <c r="A30" s="950"/>
      <c r="B30" s="183"/>
      <c r="C30" s="183"/>
      <c r="D30" s="599"/>
      <c r="E30" s="186"/>
      <c r="F30" s="186"/>
      <c r="G30" s="186">
        <v>2</v>
      </c>
      <c r="H30" s="186"/>
      <c r="I30" s="187"/>
      <c r="J30" s="188">
        <f>SUM(J28:J29)</f>
        <v>3.6999999999999997</v>
      </c>
      <c r="K30" s="188">
        <f>SUM(K28:K29)</f>
        <v>1.8499999999999999</v>
      </c>
    </row>
    <row r="31" spans="1:11" s="64" customFormat="1" ht="14.1" customHeight="1">
      <c r="A31" s="950"/>
      <c r="B31" s="120">
        <v>319</v>
      </c>
      <c r="C31" s="144" t="s">
        <v>1378</v>
      </c>
      <c r="D31" s="511"/>
      <c r="E31" s="125"/>
      <c r="F31" s="125"/>
      <c r="G31" s="125"/>
      <c r="H31" s="125"/>
      <c r="I31" s="125"/>
      <c r="J31" s="517"/>
      <c r="K31" s="516"/>
    </row>
    <row r="32" spans="1:11" ht="14.1" customHeight="1">
      <c r="A32" s="950"/>
      <c r="B32" s="113"/>
      <c r="C32" s="259" t="s">
        <v>1379</v>
      </c>
      <c r="D32" s="9" t="s">
        <v>1380</v>
      </c>
      <c r="E32" s="113"/>
      <c r="F32" s="252" t="s">
        <v>338</v>
      </c>
      <c r="I32" s="260" t="s">
        <v>445</v>
      </c>
      <c r="J32" s="261">
        <v>396</v>
      </c>
      <c r="K32" s="254">
        <v>297</v>
      </c>
    </row>
    <row r="33" spans="1:69" ht="14.1" customHeight="1">
      <c r="A33" s="950"/>
      <c r="B33" s="113"/>
      <c r="C33" s="19" t="s">
        <v>1381</v>
      </c>
      <c r="D33" s="9" t="s">
        <v>1382</v>
      </c>
      <c r="E33" s="113"/>
      <c r="F33" s="113"/>
      <c r="G33" s="252" t="s">
        <v>338</v>
      </c>
      <c r="H33" s="252"/>
      <c r="I33" s="96" t="s">
        <v>349</v>
      </c>
      <c r="J33" s="253">
        <v>0.93</v>
      </c>
      <c r="K33" s="254">
        <f>J33*50%</f>
        <v>0.46500000000000002</v>
      </c>
    </row>
    <row r="34" spans="1:69" ht="14.1" customHeight="1">
      <c r="A34" s="950"/>
      <c r="B34" s="113"/>
      <c r="C34" s="19" t="s">
        <v>1383</v>
      </c>
      <c r="D34" s="9" t="s">
        <v>1382</v>
      </c>
      <c r="E34" s="113"/>
      <c r="F34" s="113"/>
      <c r="G34" s="252" t="s">
        <v>338</v>
      </c>
      <c r="H34" s="252"/>
      <c r="I34" s="96" t="s">
        <v>349</v>
      </c>
      <c r="J34" s="253">
        <v>1.26</v>
      </c>
      <c r="K34" s="254">
        <f>J34*50%</f>
        <v>0.63</v>
      </c>
    </row>
    <row r="35" spans="1:69" ht="14.1" customHeight="1">
      <c r="A35" s="950"/>
      <c r="B35" s="113"/>
      <c r="C35" s="19" t="s">
        <v>1384</v>
      </c>
      <c r="D35" s="9" t="s">
        <v>1382</v>
      </c>
      <c r="E35" s="113"/>
      <c r="F35" s="113"/>
      <c r="G35" s="252" t="s">
        <v>338</v>
      </c>
      <c r="H35" s="252"/>
      <c r="I35" s="96" t="s">
        <v>349</v>
      </c>
      <c r="J35" s="253">
        <v>21.1</v>
      </c>
      <c r="K35" s="254">
        <f>J35*50%</f>
        <v>10.55</v>
      </c>
    </row>
    <row r="36" spans="1:69" ht="14.1" customHeight="1">
      <c r="A36" s="950"/>
      <c r="B36" s="183"/>
      <c r="C36" s="183"/>
      <c r="D36" s="599"/>
      <c r="E36" s="186"/>
      <c r="F36" s="186">
        <v>1</v>
      </c>
      <c r="G36" s="186">
        <v>3</v>
      </c>
      <c r="H36" s="186"/>
      <c r="I36" s="187"/>
      <c r="J36" s="188">
        <f>SUM(J32:J35)</f>
        <v>419.29</v>
      </c>
      <c r="K36" s="188">
        <f>SUM(K32:K35)</f>
        <v>308.64499999999998</v>
      </c>
    </row>
    <row r="37" spans="1:69" ht="14.1" customHeight="1">
      <c r="A37" s="950"/>
      <c r="B37" s="120" t="s">
        <v>189</v>
      </c>
      <c r="C37" s="144" t="s">
        <v>1385</v>
      </c>
      <c r="D37" s="511"/>
      <c r="E37" s="125"/>
      <c r="F37" s="125"/>
      <c r="G37" s="125"/>
      <c r="H37" s="125"/>
      <c r="I37" s="125"/>
      <c r="J37" s="517"/>
      <c r="K37" s="516"/>
    </row>
    <row r="38" spans="1:69" ht="14.1" customHeight="1">
      <c r="A38" s="950"/>
      <c r="B38" s="113"/>
      <c r="C38" s="19" t="s">
        <v>875</v>
      </c>
      <c r="D38" s="9" t="s">
        <v>1386</v>
      </c>
      <c r="E38" s="113"/>
      <c r="F38" s="113"/>
      <c r="G38" s="252" t="s">
        <v>338</v>
      </c>
      <c r="H38" s="252"/>
      <c r="I38" s="96" t="s">
        <v>349</v>
      </c>
      <c r="J38" s="253">
        <v>18.329999999999998</v>
      </c>
      <c r="K38" s="254">
        <f>J38*50%</f>
        <v>9.1649999999999991</v>
      </c>
    </row>
    <row r="39" spans="1:69" ht="14.1" customHeight="1">
      <c r="A39" s="950"/>
      <c r="B39" s="113"/>
      <c r="C39" s="19" t="s">
        <v>1387</v>
      </c>
      <c r="D39" s="9" t="s">
        <v>1386</v>
      </c>
      <c r="E39" s="113"/>
      <c r="F39" s="113"/>
      <c r="G39" s="252" t="s">
        <v>338</v>
      </c>
      <c r="H39" s="252"/>
      <c r="I39" s="96" t="s">
        <v>349</v>
      </c>
      <c r="J39" s="253">
        <v>38.950000000000003</v>
      </c>
      <c r="K39" s="254">
        <f>J39*50%</f>
        <v>19.475000000000001</v>
      </c>
    </row>
    <row r="40" spans="1:69" ht="14.1" customHeight="1">
      <c r="A40" s="950"/>
      <c r="B40" s="113"/>
      <c r="C40" s="19" t="s">
        <v>1388</v>
      </c>
      <c r="D40" s="9" t="s">
        <v>1386</v>
      </c>
      <c r="E40" s="113"/>
      <c r="F40" s="113"/>
      <c r="G40" s="252" t="s">
        <v>338</v>
      </c>
      <c r="H40" s="252"/>
      <c r="I40" s="96" t="s">
        <v>349</v>
      </c>
      <c r="J40" s="253">
        <v>0.87</v>
      </c>
      <c r="K40" s="254">
        <f>J40*50%</f>
        <v>0.435</v>
      </c>
    </row>
    <row r="41" spans="1:69" ht="14.1" customHeight="1">
      <c r="A41" s="950"/>
      <c r="B41" s="113"/>
      <c r="C41" s="19" t="s">
        <v>1389</v>
      </c>
      <c r="D41" s="9" t="s">
        <v>1386</v>
      </c>
      <c r="G41" s="252" t="s">
        <v>338</v>
      </c>
      <c r="I41" s="96" t="s">
        <v>349</v>
      </c>
      <c r="J41" s="253">
        <v>2.44</v>
      </c>
      <c r="K41" s="254">
        <f>J41*50%</f>
        <v>1.22</v>
      </c>
    </row>
    <row r="42" spans="1:69" ht="14.1" customHeight="1">
      <c r="A42" s="951"/>
      <c r="B42" s="183"/>
      <c r="C42" s="183"/>
      <c r="D42" s="599"/>
      <c r="E42" s="186"/>
      <c r="F42" s="186"/>
      <c r="G42" s="186">
        <v>4</v>
      </c>
      <c r="H42" s="186"/>
      <c r="I42" s="187"/>
      <c r="J42" s="188">
        <f>SUM(J38:J41)</f>
        <v>60.589999999999996</v>
      </c>
      <c r="K42" s="188">
        <f>SUM(K38:K41)</f>
        <v>30.294999999999998</v>
      </c>
    </row>
    <row r="43" spans="1:69" s="263" customFormat="1" ht="14.1" customHeight="1">
      <c r="A43" s="262"/>
      <c r="B43" s="952" t="s">
        <v>273</v>
      </c>
      <c r="C43" s="953"/>
      <c r="D43" s="954"/>
      <c r="F43" s="263">
        <f>F42+F36+F30+F26+F23</f>
        <v>2</v>
      </c>
      <c r="G43" s="263">
        <f>G42+G36+G30+G26+G23</f>
        <v>20</v>
      </c>
      <c r="J43" s="263">
        <f>J23+J26+J30+J36+J42</f>
        <v>578.16000000000008</v>
      </c>
      <c r="K43" s="263">
        <f>K23+K26+K30+K36+K42</f>
        <v>388.08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</row>
    <row r="44" spans="1:69" ht="14.1" customHeight="1">
      <c r="A44" s="945" t="s">
        <v>1390</v>
      </c>
      <c r="B44" s="120" t="s">
        <v>191</v>
      </c>
      <c r="C44" s="144" t="s">
        <v>1391</v>
      </c>
      <c r="D44" s="511"/>
      <c r="E44" s="125"/>
      <c r="F44" s="125"/>
      <c r="G44" s="125"/>
      <c r="H44" s="125"/>
      <c r="I44" s="125"/>
      <c r="J44" s="517"/>
      <c r="K44" s="516"/>
    </row>
    <row r="45" spans="1:69" ht="14.1" customHeight="1">
      <c r="A45" s="946"/>
      <c r="B45" s="113"/>
      <c r="C45" s="264" t="s">
        <v>465</v>
      </c>
      <c r="D45" s="9" t="s">
        <v>1392</v>
      </c>
      <c r="E45" s="113"/>
      <c r="F45" s="252" t="s">
        <v>338</v>
      </c>
      <c r="G45" s="252"/>
      <c r="H45" s="252"/>
      <c r="I45" s="260" t="s">
        <v>356</v>
      </c>
      <c r="J45" s="265">
        <v>42</v>
      </c>
      <c r="K45" s="254">
        <f>J45*50%</f>
        <v>21</v>
      </c>
    </row>
    <row r="46" spans="1:69" ht="14.1" customHeight="1">
      <c r="A46" s="946"/>
      <c r="B46" s="113"/>
      <c r="C46" s="264" t="s">
        <v>1393</v>
      </c>
      <c r="D46" s="9" t="s">
        <v>1392</v>
      </c>
      <c r="E46" s="113"/>
      <c r="F46" s="252" t="s">
        <v>338</v>
      </c>
      <c r="G46" s="252"/>
      <c r="H46" s="252"/>
      <c r="I46" s="260" t="s">
        <v>356</v>
      </c>
      <c r="J46" s="265">
        <v>64</v>
      </c>
      <c r="K46" s="254">
        <f>J46*50%</f>
        <v>32</v>
      </c>
    </row>
    <row r="47" spans="1:69" ht="14.1" customHeight="1">
      <c r="A47" s="946"/>
      <c r="B47" s="113"/>
      <c r="C47" s="266" t="s">
        <v>1394</v>
      </c>
      <c r="D47" s="9" t="s">
        <v>1395</v>
      </c>
      <c r="E47" s="113"/>
      <c r="F47" s="113"/>
      <c r="G47" s="252" t="s">
        <v>338</v>
      </c>
      <c r="H47" s="252"/>
      <c r="I47" s="96" t="s">
        <v>349</v>
      </c>
      <c r="J47" s="253">
        <v>35</v>
      </c>
      <c r="K47" s="254">
        <f t="shared" ref="K47:K52" si="1">J47*50%</f>
        <v>17.5</v>
      </c>
    </row>
    <row r="48" spans="1:69" ht="14.1" customHeight="1">
      <c r="A48" s="946"/>
      <c r="B48" s="113"/>
      <c r="C48" s="266" t="s">
        <v>1396</v>
      </c>
      <c r="D48" s="9" t="s">
        <v>1395</v>
      </c>
      <c r="E48" s="113"/>
      <c r="F48" s="113"/>
      <c r="G48" s="252" t="s">
        <v>338</v>
      </c>
      <c r="H48" s="252"/>
      <c r="I48" s="96" t="s">
        <v>349</v>
      </c>
      <c r="J48" s="253">
        <v>6</v>
      </c>
      <c r="K48" s="254">
        <f t="shared" si="1"/>
        <v>3</v>
      </c>
    </row>
    <row r="49" spans="1:11" ht="14.1" customHeight="1">
      <c r="A49" s="946"/>
      <c r="B49" s="113"/>
      <c r="C49" s="266" t="s">
        <v>1397</v>
      </c>
      <c r="D49" s="9" t="s">
        <v>1395</v>
      </c>
      <c r="E49" s="113"/>
      <c r="F49" s="113"/>
      <c r="G49" s="252" t="s">
        <v>338</v>
      </c>
      <c r="H49" s="252"/>
      <c r="I49" s="96" t="s">
        <v>349</v>
      </c>
      <c r="J49" s="253">
        <v>14</v>
      </c>
      <c r="K49" s="254">
        <f t="shared" si="1"/>
        <v>7</v>
      </c>
    </row>
    <row r="50" spans="1:11" ht="14.1" customHeight="1">
      <c r="A50" s="946"/>
      <c r="B50" s="113"/>
      <c r="C50" s="266" t="s">
        <v>1398</v>
      </c>
      <c r="D50" s="9" t="s">
        <v>1395</v>
      </c>
      <c r="E50" s="113"/>
      <c r="F50" s="113"/>
      <c r="G50" s="252" t="s">
        <v>338</v>
      </c>
      <c r="H50" s="252"/>
      <c r="I50" s="96" t="s">
        <v>349</v>
      </c>
      <c r="J50" s="253">
        <v>20</v>
      </c>
      <c r="K50" s="254">
        <f t="shared" si="1"/>
        <v>10</v>
      </c>
    </row>
    <row r="51" spans="1:11" ht="14.1" customHeight="1">
      <c r="A51" s="946"/>
      <c r="B51" s="113"/>
      <c r="C51" s="266" t="s">
        <v>1399</v>
      </c>
      <c r="D51" s="9" t="s">
        <v>1395</v>
      </c>
      <c r="E51" s="113"/>
      <c r="F51" s="113"/>
      <c r="G51" s="252" t="s">
        <v>338</v>
      </c>
      <c r="H51" s="252"/>
      <c r="I51" s="96" t="s">
        <v>349</v>
      </c>
      <c r="J51" s="253">
        <v>19</v>
      </c>
      <c r="K51" s="254">
        <f t="shared" si="1"/>
        <v>9.5</v>
      </c>
    </row>
    <row r="52" spans="1:11" ht="14.1" customHeight="1">
      <c r="A52" s="946"/>
      <c r="B52" s="113"/>
      <c r="C52" s="266" t="s">
        <v>1400</v>
      </c>
      <c r="D52" s="9" t="s">
        <v>1395</v>
      </c>
      <c r="E52" s="113"/>
      <c r="F52" s="113"/>
      <c r="G52" s="252" t="s">
        <v>338</v>
      </c>
      <c r="H52" s="252"/>
      <c r="I52" s="96" t="s">
        <v>349</v>
      </c>
      <c r="J52" s="253">
        <v>11</v>
      </c>
      <c r="K52" s="254">
        <f t="shared" si="1"/>
        <v>5.5</v>
      </c>
    </row>
    <row r="53" spans="1:11" ht="14.1" customHeight="1">
      <c r="A53" s="946"/>
      <c r="B53" s="183"/>
      <c r="C53" s="183"/>
      <c r="D53" s="599"/>
      <c r="E53" s="186"/>
      <c r="F53" s="186">
        <v>2</v>
      </c>
      <c r="G53" s="186">
        <v>6</v>
      </c>
      <c r="H53" s="186"/>
      <c r="I53" s="187"/>
      <c r="J53" s="188">
        <f>SUM(J45:J52)</f>
        <v>211</v>
      </c>
      <c r="K53" s="188">
        <f>SUM(K45:K52)</f>
        <v>105.5</v>
      </c>
    </row>
    <row r="54" spans="1:11" ht="14.1" customHeight="1">
      <c r="A54" s="946"/>
      <c r="B54" s="120" t="s">
        <v>192</v>
      </c>
      <c r="C54" s="144" t="s">
        <v>1401</v>
      </c>
      <c r="D54" s="511"/>
      <c r="E54" s="125"/>
      <c r="F54" s="125"/>
      <c r="G54" s="125"/>
      <c r="H54" s="125"/>
      <c r="I54" s="125"/>
      <c r="J54" s="517"/>
      <c r="K54" s="516"/>
    </row>
    <row r="55" spans="1:11" ht="14.1" customHeight="1">
      <c r="A55" s="946"/>
      <c r="B55" s="113"/>
      <c r="C55" s="19" t="s">
        <v>472</v>
      </c>
      <c r="D55" s="1" t="s">
        <v>1402</v>
      </c>
      <c r="E55" s="113"/>
      <c r="F55" s="252" t="s">
        <v>338</v>
      </c>
      <c r="I55" s="260" t="s">
        <v>356</v>
      </c>
      <c r="J55" s="265">
        <v>48</v>
      </c>
      <c r="K55" s="254">
        <f>J55*50%</f>
        <v>24</v>
      </c>
    </row>
    <row r="56" spans="1:11" ht="14.1" customHeight="1">
      <c r="A56" s="946"/>
      <c r="B56" s="183"/>
      <c r="C56" s="183"/>
      <c r="D56" s="599"/>
      <c r="E56" s="186"/>
      <c r="F56" s="186">
        <v>1</v>
      </c>
      <c r="G56" s="186"/>
      <c r="H56" s="186"/>
      <c r="I56" s="187"/>
      <c r="J56" s="188">
        <f>SUM(J55)</f>
        <v>48</v>
      </c>
      <c r="K56" s="188">
        <f>SUM(K55)</f>
        <v>24</v>
      </c>
    </row>
    <row r="57" spans="1:11" ht="14.1" customHeight="1">
      <c r="A57" s="946"/>
      <c r="B57" s="120" t="s">
        <v>193</v>
      </c>
      <c r="C57" s="144" t="s">
        <v>1403</v>
      </c>
      <c r="D57" s="511"/>
      <c r="E57" s="125"/>
      <c r="F57" s="125"/>
      <c r="G57" s="125"/>
      <c r="H57" s="125"/>
      <c r="I57" s="125"/>
      <c r="J57" s="517"/>
      <c r="K57" s="516"/>
    </row>
    <row r="58" spans="1:11" ht="14.1" customHeight="1">
      <c r="A58" s="946"/>
      <c r="B58" s="113"/>
      <c r="C58" s="264" t="s">
        <v>1404</v>
      </c>
      <c r="D58" s="9" t="s">
        <v>1405</v>
      </c>
      <c r="E58" s="113"/>
      <c r="F58" s="252" t="s">
        <v>338</v>
      </c>
      <c r="G58" s="113"/>
      <c r="H58" s="113"/>
      <c r="I58" s="260" t="s">
        <v>356</v>
      </c>
      <c r="J58" s="265">
        <v>65</v>
      </c>
      <c r="K58" s="254">
        <f t="shared" ref="K58:K63" si="2">J58*50%</f>
        <v>32.5</v>
      </c>
    </row>
    <row r="59" spans="1:11" ht="14.1" customHeight="1">
      <c r="A59" s="946"/>
      <c r="B59" s="113"/>
      <c r="C59" s="266" t="s">
        <v>1406</v>
      </c>
      <c r="D59" s="9" t="s">
        <v>1407</v>
      </c>
      <c r="E59" s="113"/>
      <c r="F59" s="113"/>
      <c r="G59" s="252" t="s">
        <v>338</v>
      </c>
      <c r="H59" s="252"/>
      <c r="I59" s="96" t="s">
        <v>349</v>
      </c>
      <c r="J59" s="253">
        <v>18</v>
      </c>
      <c r="K59" s="254">
        <f t="shared" si="2"/>
        <v>9</v>
      </c>
    </row>
    <row r="60" spans="1:11" ht="14.1" customHeight="1">
      <c r="A60" s="946"/>
      <c r="B60" s="113"/>
      <c r="C60" s="266" t="s">
        <v>1408</v>
      </c>
      <c r="D60" s="9" t="s">
        <v>1407</v>
      </c>
      <c r="E60" s="113"/>
      <c r="F60" s="113"/>
      <c r="G60" s="252" t="s">
        <v>338</v>
      </c>
      <c r="H60" s="252"/>
      <c r="I60" s="96" t="s">
        <v>349</v>
      </c>
      <c r="J60" s="253">
        <v>8</v>
      </c>
      <c r="K60" s="254">
        <f t="shared" si="2"/>
        <v>4</v>
      </c>
    </row>
    <row r="61" spans="1:11" ht="14.1" customHeight="1">
      <c r="A61" s="946"/>
      <c r="B61" s="113"/>
      <c r="C61" s="266" t="s">
        <v>1409</v>
      </c>
      <c r="D61" s="9" t="s">
        <v>1407</v>
      </c>
      <c r="E61" s="113"/>
      <c r="F61" s="113"/>
      <c r="G61" s="252" t="s">
        <v>338</v>
      </c>
      <c r="H61" s="252"/>
      <c r="I61" s="96" t="s">
        <v>349</v>
      </c>
      <c r="J61" s="253">
        <v>5</v>
      </c>
      <c r="K61" s="254">
        <f t="shared" si="2"/>
        <v>2.5</v>
      </c>
    </row>
    <row r="62" spans="1:11" ht="14.1" customHeight="1">
      <c r="A62" s="946"/>
      <c r="B62" s="113"/>
      <c r="C62" s="266" t="s">
        <v>503</v>
      </c>
      <c r="D62" s="9" t="s">
        <v>1407</v>
      </c>
      <c r="E62" s="113"/>
      <c r="F62" s="113"/>
      <c r="G62" s="252" t="s">
        <v>338</v>
      </c>
      <c r="H62" s="252"/>
      <c r="I62" s="96" t="s">
        <v>349</v>
      </c>
      <c r="J62" s="253">
        <v>11</v>
      </c>
      <c r="K62" s="254">
        <f t="shared" si="2"/>
        <v>5.5</v>
      </c>
    </row>
    <row r="63" spans="1:11" ht="14.1" customHeight="1">
      <c r="A63" s="946"/>
      <c r="B63" s="113"/>
      <c r="C63" s="266" t="s">
        <v>1410</v>
      </c>
      <c r="D63" s="9" t="s">
        <v>1407</v>
      </c>
      <c r="E63" s="113"/>
      <c r="F63" s="113"/>
      <c r="G63" s="252" t="s">
        <v>338</v>
      </c>
      <c r="H63" s="252"/>
      <c r="I63" s="96" t="s">
        <v>349</v>
      </c>
      <c r="J63" s="253">
        <v>8</v>
      </c>
      <c r="K63" s="254">
        <f t="shared" si="2"/>
        <v>4</v>
      </c>
    </row>
    <row r="64" spans="1:11" ht="14.1" customHeight="1">
      <c r="A64" s="946"/>
      <c r="B64" s="183"/>
      <c r="C64" s="183"/>
      <c r="D64" s="599"/>
      <c r="E64" s="186"/>
      <c r="F64" s="186">
        <v>1</v>
      </c>
      <c r="G64" s="186">
        <v>5</v>
      </c>
      <c r="H64" s="186"/>
      <c r="I64" s="187"/>
      <c r="J64" s="188">
        <f>SUM(J58:J63)</f>
        <v>115</v>
      </c>
      <c r="K64" s="188">
        <f>SUM(K58:K63)</f>
        <v>57.5</v>
      </c>
    </row>
    <row r="65" spans="1:11" ht="14.1" customHeight="1">
      <c r="A65" s="946"/>
      <c r="B65" s="120" t="s">
        <v>194</v>
      </c>
      <c r="C65" s="144" t="s">
        <v>1411</v>
      </c>
      <c r="D65" s="511"/>
      <c r="E65" s="125"/>
      <c r="F65" s="125"/>
      <c r="G65" s="125"/>
      <c r="H65" s="125"/>
      <c r="I65" s="125"/>
      <c r="J65" s="517"/>
      <c r="K65" s="516"/>
    </row>
    <row r="66" spans="1:11" ht="14.1" customHeight="1">
      <c r="A66" s="946"/>
      <c r="B66" s="113"/>
      <c r="C66" s="266" t="s">
        <v>1412</v>
      </c>
      <c r="D66" s="9" t="s">
        <v>1413</v>
      </c>
      <c r="E66" s="113"/>
      <c r="F66" s="113"/>
      <c r="G66" s="252" t="s">
        <v>338</v>
      </c>
      <c r="H66" s="252"/>
      <c r="I66" s="96" t="s">
        <v>349</v>
      </c>
      <c r="J66" s="253">
        <v>8</v>
      </c>
      <c r="K66" s="254">
        <f>J66*50%</f>
        <v>4</v>
      </c>
    </row>
    <row r="67" spans="1:11" ht="14.1" customHeight="1">
      <c r="A67" s="946"/>
      <c r="B67" s="113"/>
      <c r="C67" s="266" t="s">
        <v>1414</v>
      </c>
      <c r="D67" s="9" t="s">
        <v>1413</v>
      </c>
      <c r="E67" s="113"/>
      <c r="F67" s="113"/>
      <c r="G67" s="252" t="s">
        <v>338</v>
      </c>
      <c r="H67" s="252"/>
      <c r="I67" s="96" t="s">
        <v>349</v>
      </c>
      <c r="J67" s="253">
        <v>32</v>
      </c>
      <c r="K67" s="254">
        <f>J67*50%</f>
        <v>16</v>
      </c>
    </row>
    <row r="68" spans="1:11" ht="14.1" customHeight="1">
      <c r="A68" s="946"/>
      <c r="B68" s="113"/>
      <c r="C68" s="266" t="s">
        <v>625</v>
      </c>
      <c r="D68" s="9" t="s">
        <v>1413</v>
      </c>
      <c r="E68" s="113"/>
      <c r="F68" s="113"/>
      <c r="G68" s="252" t="s">
        <v>338</v>
      </c>
      <c r="H68" s="252"/>
      <c r="I68" s="96" t="s">
        <v>349</v>
      </c>
      <c r="J68" s="253">
        <v>64</v>
      </c>
      <c r="K68" s="254">
        <f>J68*50%</f>
        <v>32</v>
      </c>
    </row>
    <row r="69" spans="1:11" ht="14.1" customHeight="1">
      <c r="A69" s="946"/>
      <c r="B69" s="113"/>
      <c r="C69" s="266" t="s">
        <v>1415</v>
      </c>
      <c r="D69" s="9" t="s">
        <v>1413</v>
      </c>
      <c r="E69" s="113"/>
      <c r="F69" s="113"/>
      <c r="G69" s="252" t="s">
        <v>338</v>
      </c>
      <c r="H69" s="252"/>
      <c r="I69" s="96" t="s">
        <v>349</v>
      </c>
      <c r="J69" s="253">
        <v>64</v>
      </c>
      <c r="K69" s="254">
        <f>J69*50%</f>
        <v>32</v>
      </c>
    </row>
    <row r="70" spans="1:11" ht="14.1" customHeight="1">
      <c r="A70" s="946"/>
      <c r="B70" s="183"/>
      <c r="C70" s="183"/>
      <c r="D70" s="599"/>
      <c r="E70" s="186"/>
      <c r="F70" s="186"/>
      <c r="G70" s="186">
        <v>4</v>
      </c>
      <c r="H70" s="186"/>
      <c r="I70" s="187"/>
      <c r="J70" s="188">
        <f>SUM(J66:J69)</f>
        <v>168</v>
      </c>
      <c r="K70" s="188">
        <f>SUM(K66:K69)</f>
        <v>84</v>
      </c>
    </row>
    <row r="71" spans="1:11" ht="14.1" customHeight="1">
      <c r="A71" s="946"/>
      <c r="B71" s="120" t="s">
        <v>195</v>
      </c>
      <c r="C71" s="144" t="s">
        <v>1416</v>
      </c>
      <c r="D71" s="511"/>
      <c r="E71" s="125"/>
      <c r="F71" s="125"/>
      <c r="G71" s="125"/>
      <c r="H71" s="125"/>
      <c r="I71" s="125"/>
      <c r="J71" s="517"/>
      <c r="K71" s="516"/>
    </row>
    <row r="72" spans="1:11" ht="14.1" customHeight="1">
      <c r="A72" s="946"/>
      <c r="B72" s="113"/>
      <c r="C72" s="264" t="s">
        <v>465</v>
      </c>
      <c r="D72" s="9" t="s">
        <v>1417</v>
      </c>
      <c r="E72" s="113"/>
      <c r="F72" s="252" t="s">
        <v>338</v>
      </c>
      <c r="G72" s="113"/>
      <c r="H72" s="113"/>
      <c r="I72" s="260" t="s">
        <v>356</v>
      </c>
      <c r="J72" s="265">
        <v>28</v>
      </c>
      <c r="K72" s="254">
        <f>J72*50%</f>
        <v>14</v>
      </c>
    </row>
    <row r="73" spans="1:11" ht="14.1" customHeight="1">
      <c r="A73" s="946"/>
      <c r="B73" s="113"/>
      <c r="C73" s="266" t="s">
        <v>1418</v>
      </c>
      <c r="D73" s="9" t="s">
        <v>1419</v>
      </c>
      <c r="E73" s="113"/>
      <c r="F73" s="113"/>
      <c r="G73" s="252" t="s">
        <v>338</v>
      </c>
      <c r="H73" s="252"/>
      <c r="I73" s="96" t="s">
        <v>349</v>
      </c>
      <c r="J73" s="253">
        <v>18</v>
      </c>
      <c r="K73" s="254">
        <f>J73*50%</f>
        <v>9</v>
      </c>
    </row>
    <row r="74" spans="1:11" ht="14.1" customHeight="1">
      <c r="A74" s="946"/>
      <c r="B74" s="113"/>
      <c r="C74" s="266" t="s">
        <v>1420</v>
      </c>
      <c r="D74" s="9" t="s">
        <v>1419</v>
      </c>
      <c r="E74" s="113"/>
      <c r="F74" s="113"/>
      <c r="G74" s="252" t="s">
        <v>338</v>
      </c>
      <c r="H74" s="252"/>
      <c r="I74" s="96" t="s">
        <v>349</v>
      </c>
      <c r="J74" s="253">
        <v>62</v>
      </c>
      <c r="K74" s="254">
        <f>J74*50%</f>
        <v>31</v>
      </c>
    </row>
    <row r="75" spans="1:11" ht="14.1" customHeight="1">
      <c r="A75" s="946"/>
      <c r="B75" s="113"/>
      <c r="C75" s="266" t="s">
        <v>1421</v>
      </c>
      <c r="D75" s="9" t="s">
        <v>1419</v>
      </c>
      <c r="E75" s="113"/>
      <c r="F75" s="113"/>
      <c r="G75" s="252" t="s">
        <v>338</v>
      </c>
      <c r="H75" s="252"/>
      <c r="I75" s="96" t="s">
        <v>349</v>
      </c>
      <c r="J75" s="253">
        <v>84</v>
      </c>
      <c r="K75" s="254">
        <f>J75*50%</f>
        <v>42</v>
      </c>
    </row>
    <row r="76" spans="1:11" ht="14.1" customHeight="1">
      <c r="A76" s="947"/>
      <c r="B76" s="113"/>
      <c r="C76" s="266" t="s">
        <v>1422</v>
      </c>
      <c r="D76" s="9" t="s">
        <v>1419</v>
      </c>
      <c r="E76" s="113"/>
      <c r="F76" s="113"/>
      <c r="G76" s="252" t="s">
        <v>338</v>
      </c>
      <c r="H76" s="252"/>
      <c r="I76" s="96" t="s">
        <v>349</v>
      </c>
      <c r="J76" s="253">
        <v>10</v>
      </c>
      <c r="K76" s="254">
        <f>J76*50%</f>
        <v>5</v>
      </c>
    </row>
    <row r="77" spans="1:11" ht="14.1" customHeight="1">
      <c r="A77" s="255"/>
      <c r="B77" s="183"/>
      <c r="C77" s="183"/>
      <c r="D77" s="599"/>
      <c r="E77" s="186"/>
      <c r="F77" s="186">
        <v>1</v>
      </c>
      <c r="G77" s="186">
        <v>4</v>
      </c>
      <c r="H77" s="186"/>
      <c r="I77" s="187"/>
      <c r="J77" s="188">
        <f>SUM(J72:J76)</f>
        <v>202</v>
      </c>
      <c r="K77" s="188">
        <f>SUM(K72:K76)</f>
        <v>101</v>
      </c>
    </row>
    <row r="78" spans="1:11" ht="14.1" customHeight="1">
      <c r="A78" s="269"/>
      <c r="B78" s="948" t="s">
        <v>273</v>
      </c>
      <c r="C78" s="948"/>
      <c r="D78" s="948"/>
      <c r="E78" s="269"/>
      <c r="F78" s="269">
        <f t="shared" ref="F78:K78" si="3">F77+F70+F64+F56+F53</f>
        <v>5</v>
      </c>
      <c r="G78" s="269">
        <f t="shared" si="3"/>
        <v>19</v>
      </c>
      <c r="H78" s="269">
        <f t="shared" si="3"/>
        <v>0</v>
      </c>
      <c r="I78" s="269">
        <f t="shared" si="3"/>
        <v>0</v>
      </c>
      <c r="J78" s="269">
        <f t="shared" si="3"/>
        <v>744</v>
      </c>
      <c r="K78" s="269">
        <f t="shared" si="3"/>
        <v>372</v>
      </c>
    </row>
    <row r="79" spans="1:11" ht="14.1" customHeight="1">
      <c r="A79" s="945" t="s">
        <v>1423</v>
      </c>
      <c r="B79" s="120" t="s">
        <v>197</v>
      </c>
      <c r="C79" s="144" t="s">
        <v>1424</v>
      </c>
      <c r="D79" s="511"/>
      <c r="E79" s="125"/>
      <c r="F79" s="125"/>
      <c r="G79" s="125"/>
      <c r="H79" s="125"/>
      <c r="I79" s="125"/>
      <c r="J79" s="517"/>
      <c r="K79" s="516"/>
    </row>
    <row r="80" spans="1:11" ht="14.1" customHeight="1">
      <c r="A80" s="946"/>
      <c r="B80" s="113"/>
      <c r="C80" s="264" t="s">
        <v>1425</v>
      </c>
      <c r="D80" s="9" t="s">
        <v>1426</v>
      </c>
      <c r="E80" s="113"/>
      <c r="F80" s="252" t="s">
        <v>338</v>
      </c>
      <c r="G80" s="113"/>
      <c r="H80" s="113"/>
      <c r="I80" s="260" t="s">
        <v>356</v>
      </c>
      <c r="J80" s="265">
        <v>46</v>
      </c>
      <c r="K80" s="254">
        <f t="shared" ref="K80:K85" si="4">J80*50%</f>
        <v>23</v>
      </c>
    </row>
    <row r="81" spans="1:11" ht="14.1" customHeight="1">
      <c r="A81" s="946"/>
      <c r="B81" s="113"/>
      <c r="C81" s="264" t="s">
        <v>529</v>
      </c>
      <c r="D81" s="9" t="s">
        <v>1426</v>
      </c>
      <c r="E81" s="113"/>
      <c r="F81" s="252" t="s">
        <v>338</v>
      </c>
      <c r="G81" s="113"/>
      <c r="H81" s="113"/>
      <c r="I81" s="260" t="s">
        <v>356</v>
      </c>
      <c r="J81" s="265">
        <v>88</v>
      </c>
      <c r="K81" s="254">
        <f t="shared" si="4"/>
        <v>44</v>
      </c>
    </row>
    <row r="82" spans="1:11" ht="14.1" customHeight="1">
      <c r="A82" s="946"/>
      <c r="B82" s="113"/>
      <c r="C82" s="264" t="s">
        <v>1427</v>
      </c>
      <c r="D82" s="9" t="s">
        <v>1426</v>
      </c>
      <c r="E82" s="113"/>
      <c r="F82" s="252" t="s">
        <v>338</v>
      </c>
      <c r="G82" s="113"/>
      <c r="H82" s="113"/>
      <c r="I82" s="260" t="s">
        <v>356</v>
      </c>
      <c r="J82" s="265">
        <v>20</v>
      </c>
      <c r="K82" s="254">
        <f t="shared" si="4"/>
        <v>10</v>
      </c>
    </row>
    <row r="83" spans="1:11" ht="14.1" customHeight="1">
      <c r="A83" s="946"/>
      <c r="B83" s="113"/>
      <c r="C83" s="264" t="s">
        <v>1428</v>
      </c>
      <c r="D83" s="9" t="s">
        <v>1426</v>
      </c>
      <c r="E83" s="113"/>
      <c r="F83" s="252" t="s">
        <v>338</v>
      </c>
      <c r="G83" s="113"/>
      <c r="H83" s="113"/>
      <c r="I83" s="260" t="s">
        <v>356</v>
      </c>
      <c r="J83" s="265">
        <v>18</v>
      </c>
      <c r="K83" s="254">
        <f t="shared" si="4"/>
        <v>9</v>
      </c>
    </row>
    <row r="84" spans="1:11" ht="14.1" customHeight="1">
      <c r="A84" s="946"/>
      <c r="B84" s="113"/>
      <c r="C84" s="19" t="s">
        <v>529</v>
      </c>
      <c r="D84" s="9" t="s">
        <v>1429</v>
      </c>
      <c r="E84" s="113"/>
      <c r="F84" s="113"/>
      <c r="G84" s="252" t="s">
        <v>338</v>
      </c>
      <c r="H84" s="252"/>
      <c r="I84" s="96" t="s">
        <v>349</v>
      </c>
      <c r="J84" s="253">
        <v>38</v>
      </c>
      <c r="K84" s="254">
        <f t="shared" si="4"/>
        <v>19</v>
      </c>
    </row>
    <row r="85" spans="1:11" ht="14.1" customHeight="1">
      <c r="A85" s="946"/>
      <c r="B85" s="113"/>
      <c r="C85" s="19" t="s">
        <v>1430</v>
      </c>
      <c r="D85" s="9" t="s">
        <v>1429</v>
      </c>
      <c r="E85" s="113"/>
      <c r="F85" s="113"/>
      <c r="G85" s="252" t="s">
        <v>338</v>
      </c>
      <c r="H85" s="252"/>
      <c r="I85" s="96" t="s">
        <v>349</v>
      </c>
      <c r="J85" s="253">
        <v>10</v>
      </c>
      <c r="K85" s="254">
        <f t="shared" si="4"/>
        <v>5</v>
      </c>
    </row>
    <row r="86" spans="1:11" ht="14.1" customHeight="1">
      <c r="A86" s="946"/>
      <c r="B86" s="183"/>
      <c r="C86" s="183"/>
      <c r="D86" s="599"/>
      <c r="E86" s="186"/>
      <c r="F86" s="186">
        <v>4</v>
      </c>
      <c r="G86" s="186">
        <v>2</v>
      </c>
      <c r="H86" s="186"/>
      <c r="I86" s="187"/>
      <c r="J86" s="188">
        <f>SUM(J80:J85)</f>
        <v>220</v>
      </c>
      <c r="K86" s="188">
        <f>SUM(K80:K85)</f>
        <v>110</v>
      </c>
    </row>
    <row r="87" spans="1:11" ht="14.1" customHeight="1">
      <c r="A87" s="946"/>
      <c r="B87" s="120" t="s">
        <v>198</v>
      </c>
      <c r="C87" s="144" t="s">
        <v>1431</v>
      </c>
      <c r="D87" s="511"/>
      <c r="E87" s="125"/>
      <c r="F87" s="125"/>
      <c r="G87" s="125"/>
      <c r="H87" s="125"/>
      <c r="I87" s="125"/>
      <c r="J87" s="517"/>
      <c r="K87" s="516"/>
    </row>
    <row r="88" spans="1:11" ht="14.1" customHeight="1">
      <c r="A88" s="946"/>
      <c r="B88" s="113"/>
      <c r="C88" s="264" t="s">
        <v>1432</v>
      </c>
      <c r="D88" s="9" t="s">
        <v>1433</v>
      </c>
      <c r="E88" s="113"/>
      <c r="F88" s="252" t="s">
        <v>338</v>
      </c>
      <c r="G88" s="113"/>
      <c r="H88" s="113"/>
      <c r="I88" s="260" t="s">
        <v>356</v>
      </c>
      <c r="J88" s="265">
        <v>30</v>
      </c>
      <c r="K88" s="254">
        <f t="shared" ref="K88:K95" si="5">J88*50%</f>
        <v>15</v>
      </c>
    </row>
    <row r="89" spans="1:11" ht="14.1" customHeight="1">
      <c r="A89" s="946"/>
      <c r="B89" s="113"/>
      <c r="C89" s="264" t="s">
        <v>1434</v>
      </c>
      <c r="D89" s="9" t="s">
        <v>1433</v>
      </c>
      <c r="E89" s="113"/>
      <c r="F89" s="252" t="s">
        <v>338</v>
      </c>
      <c r="G89" s="113"/>
      <c r="H89" s="113"/>
      <c r="I89" s="260" t="s">
        <v>356</v>
      </c>
      <c r="J89" s="265">
        <v>15</v>
      </c>
      <c r="K89" s="254">
        <f t="shared" si="5"/>
        <v>7.5</v>
      </c>
    </row>
    <row r="90" spans="1:11" ht="14.1" customHeight="1">
      <c r="A90" s="946"/>
      <c r="B90" s="113"/>
      <c r="C90" s="19" t="s">
        <v>1435</v>
      </c>
      <c r="D90" s="9" t="s">
        <v>1436</v>
      </c>
      <c r="E90" s="113"/>
      <c r="F90" s="113"/>
      <c r="G90" s="252" t="s">
        <v>338</v>
      </c>
      <c r="H90" s="252"/>
      <c r="I90" s="96" t="s">
        <v>349</v>
      </c>
      <c r="J90" s="253">
        <v>15</v>
      </c>
      <c r="K90" s="254">
        <f t="shared" si="5"/>
        <v>7.5</v>
      </c>
    </row>
    <row r="91" spans="1:11" ht="14.1" customHeight="1">
      <c r="A91" s="946"/>
      <c r="B91" s="113"/>
      <c r="C91" s="19" t="s">
        <v>601</v>
      </c>
      <c r="D91" s="9" t="s">
        <v>1436</v>
      </c>
      <c r="E91" s="113"/>
      <c r="F91" s="113"/>
      <c r="G91" s="252" t="s">
        <v>338</v>
      </c>
      <c r="H91" s="252"/>
      <c r="I91" s="96" t="s">
        <v>349</v>
      </c>
      <c r="J91" s="253">
        <v>2.2000000000000002</v>
      </c>
      <c r="K91" s="254">
        <f t="shared" si="5"/>
        <v>1.1000000000000001</v>
      </c>
    </row>
    <row r="92" spans="1:11" ht="14.1" customHeight="1">
      <c r="A92" s="946"/>
      <c r="B92" s="113"/>
      <c r="C92" s="19" t="s">
        <v>1435</v>
      </c>
      <c r="D92" s="9" t="s">
        <v>1436</v>
      </c>
      <c r="E92" s="113"/>
      <c r="F92" s="113"/>
      <c r="G92" s="252" t="s">
        <v>338</v>
      </c>
      <c r="H92" s="252"/>
      <c r="I92" s="96" t="s">
        <v>349</v>
      </c>
      <c r="J92" s="253">
        <v>2.7</v>
      </c>
      <c r="K92" s="254">
        <f t="shared" si="5"/>
        <v>1.35</v>
      </c>
    </row>
    <row r="93" spans="1:11" ht="14.1" customHeight="1">
      <c r="A93" s="946"/>
      <c r="B93" s="113"/>
      <c r="C93" s="19" t="s">
        <v>561</v>
      </c>
      <c r="D93" s="9" t="s">
        <v>1436</v>
      </c>
      <c r="E93" s="113"/>
      <c r="F93" s="113"/>
      <c r="G93" s="252" t="s">
        <v>338</v>
      </c>
      <c r="H93" s="252"/>
      <c r="I93" s="96" t="s">
        <v>349</v>
      </c>
      <c r="J93" s="253">
        <v>2.7</v>
      </c>
      <c r="K93" s="254">
        <f t="shared" si="5"/>
        <v>1.35</v>
      </c>
    </row>
    <row r="94" spans="1:11" ht="14.1" customHeight="1">
      <c r="A94" s="946"/>
      <c r="B94" s="113"/>
      <c r="C94" s="19" t="s">
        <v>1437</v>
      </c>
      <c r="D94" s="9" t="s">
        <v>1436</v>
      </c>
      <c r="E94" s="113"/>
      <c r="F94" s="113"/>
      <c r="G94" s="252" t="s">
        <v>338</v>
      </c>
      <c r="H94" s="252"/>
      <c r="I94" s="96" t="s">
        <v>349</v>
      </c>
      <c r="J94" s="253">
        <v>5</v>
      </c>
      <c r="K94" s="254">
        <f t="shared" si="5"/>
        <v>2.5</v>
      </c>
    </row>
    <row r="95" spans="1:11" ht="14.1" customHeight="1">
      <c r="A95" s="946"/>
      <c r="B95" s="113"/>
      <c r="C95" s="19" t="s">
        <v>1438</v>
      </c>
      <c r="D95" s="9" t="s">
        <v>1436</v>
      </c>
      <c r="E95" s="113"/>
      <c r="F95" s="113"/>
      <c r="G95" s="252" t="s">
        <v>338</v>
      </c>
      <c r="H95" s="252"/>
      <c r="I95" s="96" t="s">
        <v>349</v>
      </c>
      <c r="J95" s="253">
        <v>14</v>
      </c>
      <c r="K95" s="254">
        <f t="shared" si="5"/>
        <v>7</v>
      </c>
    </row>
    <row r="96" spans="1:11" ht="14.1" customHeight="1">
      <c r="A96" s="946"/>
      <c r="B96" s="183"/>
      <c r="C96" s="183"/>
      <c r="D96" s="599"/>
      <c r="E96" s="186"/>
      <c r="F96" s="186">
        <v>2</v>
      </c>
      <c r="G96" s="186">
        <v>6</v>
      </c>
      <c r="H96" s="186"/>
      <c r="I96" s="187"/>
      <c r="J96" s="188">
        <f>SUM(J88:J95)</f>
        <v>86.600000000000009</v>
      </c>
      <c r="K96" s="188">
        <f>SUM(K88:K95)</f>
        <v>43.300000000000004</v>
      </c>
    </row>
    <row r="97" spans="1:11" ht="14.1" customHeight="1">
      <c r="A97" s="946"/>
      <c r="B97" s="120" t="s">
        <v>199</v>
      </c>
      <c r="C97" s="144" t="s">
        <v>1439</v>
      </c>
      <c r="D97" s="511"/>
      <c r="E97" s="125"/>
      <c r="F97" s="125"/>
      <c r="G97" s="125"/>
      <c r="H97" s="125"/>
      <c r="I97" s="125"/>
      <c r="J97" s="517"/>
      <c r="K97" s="516"/>
    </row>
    <row r="98" spans="1:11" ht="14.1" customHeight="1">
      <c r="A98" s="946"/>
      <c r="B98" s="113"/>
      <c r="C98" s="264" t="s">
        <v>465</v>
      </c>
      <c r="D98" s="9" t="s">
        <v>1440</v>
      </c>
      <c r="E98" s="113"/>
      <c r="F98" s="252" t="s">
        <v>338</v>
      </c>
      <c r="G98" s="113"/>
      <c r="H98" s="113"/>
      <c r="I98" s="260" t="s">
        <v>356</v>
      </c>
      <c r="J98" s="265">
        <v>40</v>
      </c>
      <c r="K98" s="254">
        <f>J98*50%</f>
        <v>20</v>
      </c>
    </row>
    <row r="99" spans="1:11" ht="14.1" customHeight="1">
      <c r="A99" s="946"/>
      <c r="B99" s="183"/>
      <c r="C99" s="183"/>
      <c r="D99" s="599"/>
      <c r="E99" s="186"/>
      <c r="F99" s="186">
        <v>1</v>
      </c>
      <c r="G99" s="186"/>
      <c r="H99" s="186"/>
      <c r="I99" s="187"/>
      <c r="J99" s="188">
        <f>SUM(J98)</f>
        <v>40</v>
      </c>
      <c r="K99" s="188">
        <f>SUM(K98)</f>
        <v>20</v>
      </c>
    </row>
    <row r="100" spans="1:11" ht="14.1" customHeight="1">
      <c r="A100" s="946"/>
      <c r="B100" s="120" t="s">
        <v>200</v>
      </c>
      <c r="C100" s="144" t="s">
        <v>1441</v>
      </c>
      <c r="D100" s="511"/>
      <c r="E100" s="125"/>
      <c r="F100" s="125"/>
      <c r="G100" s="125"/>
      <c r="H100" s="125"/>
      <c r="I100" s="125"/>
      <c r="J100" s="517"/>
      <c r="K100" s="516"/>
    </row>
    <row r="101" spans="1:11" ht="14.1" customHeight="1">
      <c r="A101" s="946"/>
      <c r="B101" s="113"/>
      <c r="C101" s="264" t="s">
        <v>625</v>
      </c>
      <c r="D101" s="9" t="s">
        <v>2470</v>
      </c>
      <c r="E101" s="113"/>
      <c r="F101" s="252"/>
      <c r="G101" s="252" t="s">
        <v>338</v>
      </c>
      <c r="H101" s="113"/>
      <c r="I101" s="260" t="s">
        <v>349</v>
      </c>
      <c r="J101" s="265">
        <v>30</v>
      </c>
      <c r="K101" s="254">
        <v>15</v>
      </c>
    </row>
    <row r="102" spans="1:11" ht="14.1" customHeight="1">
      <c r="A102" s="946"/>
      <c r="B102" s="113"/>
      <c r="C102" s="264" t="s">
        <v>2469</v>
      </c>
      <c r="D102" s="9" t="s">
        <v>2470</v>
      </c>
      <c r="E102" s="113"/>
      <c r="F102" s="252"/>
      <c r="G102" s="252" t="s">
        <v>338</v>
      </c>
      <c r="H102" s="113"/>
      <c r="I102" s="260" t="s">
        <v>349</v>
      </c>
      <c r="J102" s="265">
        <v>12</v>
      </c>
      <c r="K102" s="254">
        <v>6</v>
      </c>
    </row>
    <row r="103" spans="1:11" ht="14.1" customHeight="1">
      <c r="A103" s="946"/>
      <c r="B103" s="183"/>
      <c r="C103" s="183"/>
      <c r="D103" s="599"/>
      <c r="E103" s="186"/>
      <c r="F103" s="186"/>
      <c r="G103" s="186">
        <v>2</v>
      </c>
      <c r="H103" s="186"/>
      <c r="I103" s="187"/>
      <c r="J103" s="188">
        <f>SUM(J101:J102)</f>
        <v>42</v>
      </c>
      <c r="K103" s="188">
        <f>SUM(K101:K102)</f>
        <v>21</v>
      </c>
    </row>
    <row r="104" spans="1:11" ht="14.1" customHeight="1">
      <c r="A104" s="946"/>
      <c r="B104" s="120" t="s">
        <v>201</v>
      </c>
      <c r="C104" s="144" t="s">
        <v>1442</v>
      </c>
      <c r="D104" s="511"/>
      <c r="E104" s="125"/>
      <c r="F104" s="125"/>
      <c r="G104" s="125"/>
      <c r="H104" s="125"/>
      <c r="I104" s="125"/>
      <c r="J104" s="517"/>
      <c r="K104" s="516"/>
    </row>
    <row r="105" spans="1:11" ht="14.1" customHeight="1">
      <c r="A105" s="946"/>
      <c r="B105" s="113"/>
      <c r="C105" s="264" t="s">
        <v>1443</v>
      </c>
      <c r="D105" s="9" t="s">
        <v>1444</v>
      </c>
      <c r="E105" s="113"/>
      <c r="F105" s="252" t="s">
        <v>338</v>
      </c>
      <c r="G105" s="113"/>
      <c r="H105" s="113"/>
      <c r="I105" s="260" t="s">
        <v>356</v>
      </c>
      <c r="J105" s="265">
        <v>12</v>
      </c>
      <c r="K105" s="254">
        <f>J105*50%</f>
        <v>6</v>
      </c>
    </row>
    <row r="106" spans="1:11" ht="14.1" customHeight="1">
      <c r="A106" s="946"/>
      <c r="B106" s="113"/>
      <c r="C106" s="19" t="s">
        <v>1445</v>
      </c>
      <c r="D106" s="9" t="s">
        <v>1446</v>
      </c>
      <c r="E106" s="113"/>
      <c r="F106" s="113"/>
      <c r="G106" s="252" t="s">
        <v>338</v>
      </c>
      <c r="H106" s="252"/>
      <c r="I106" s="96" t="s">
        <v>349</v>
      </c>
      <c r="J106" s="253">
        <v>13</v>
      </c>
      <c r="K106" s="254">
        <f>J106*50%</f>
        <v>6.5</v>
      </c>
    </row>
    <row r="107" spans="1:11" ht="14.1" customHeight="1">
      <c r="A107" s="946"/>
      <c r="B107" s="113"/>
      <c r="C107" s="19" t="s">
        <v>1020</v>
      </c>
      <c r="D107" s="9" t="s">
        <v>1446</v>
      </c>
      <c r="E107" s="113"/>
      <c r="F107" s="113"/>
      <c r="G107" s="252" t="s">
        <v>338</v>
      </c>
      <c r="H107" s="252"/>
      <c r="I107" s="96" t="s">
        <v>349</v>
      </c>
      <c r="J107" s="253">
        <v>4</v>
      </c>
      <c r="K107" s="254">
        <f>J107*50%</f>
        <v>2</v>
      </c>
    </row>
    <row r="108" spans="1:11" ht="14.1" customHeight="1">
      <c r="A108" s="946"/>
      <c r="B108" s="113"/>
      <c r="C108" s="19" t="s">
        <v>1447</v>
      </c>
      <c r="D108" s="9" t="s">
        <v>1446</v>
      </c>
      <c r="E108" s="113"/>
      <c r="F108" s="113"/>
      <c r="G108" s="252" t="s">
        <v>338</v>
      </c>
      <c r="H108" s="252"/>
      <c r="I108" s="96" t="s">
        <v>349</v>
      </c>
      <c r="J108" s="253">
        <v>5</v>
      </c>
      <c r="K108" s="254">
        <f>J108*50%</f>
        <v>2.5</v>
      </c>
    </row>
    <row r="109" spans="1:11" ht="14.1" customHeight="1">
      <c r="A109" s="255"/>
      <c r="B109" s="183"/>
      <c r="C109" s="183"/>
      <c r="D109" s="599"/>
      <c r="E109" s="186"/>
      <c r="F109" s="186">
        <v>1</v>
      </c>
      <c r="G109" s="186">
        <v>3</v>
      </c>
      <c r="H109" s="186"/>
      <c r="I109" s="187"/>
      <c r="J109" s="188">
        <f>SUM(J105:J108)</f>
        <v>34</v>
      </c>
      <c r="K109" s="188">
        <f>SUM(K105:K108)</f>
        <v>17</v>
      </c>
    </row>
    <row r="110" spans="1:11" ht="14.1" customHeight="1">
      <c r="A110" s="263"/>
      <c r="B110" s="948" t="s">
        <v>273</v>
      </c>
      <c r="C110" s="948"/>
      <c r="D110" s="948"/>
      <c r="E110" s="269"/>
      <c r="F110" s="269">
        <f>F109+F103+F99+F96+F86</f>
        <v>8</v>
      </c>
      <c r="G110" s="754">
        <f t="shared" ref="G110:K110" si="6">G109+G103+G99+G96+G86</f>
        <v>13</v>
      </c>
      <c r="H110" s="754">
        <f t="shared" si="6"/>
        <v>0</v>
      </c>
      <c r="I110" s="754">
        <f t="shared" si="6"/>
        <v>0</v>
      </c>
      <c r="J110" s="270">
        <f t="shared" si="6"/>
        <v>422.6</v>
      </c>
      <c r="K110" s="270">
        <f t="shared" si="6"/>
        <v>211.3</v>
      </c>
    </row>
    <row r="111" spans="1:11" ht="14.1" customHeight="1">
      <c r="A111" s="945" t="s">
        <v>1448</v>
      </c>
      <c r="B111" s="120" t="s">
        <v>203</v>
      </c>
      <c r="C111" s="144" t="s">
        <v>1449</v>
      </c>
      <c r="D111" s="511"/>
      <c r="E111" s="125"/>
      <c r="F111" s="125"/>
      <c r="G111" s="125"/>
      <c r="H111" s="125"/>
      <c r="I111" s="125"/>
      <c r="J111" s="517"/>
      <c r="K111" s="516"/>
    </row>
    <row r="112" spans="1:11" ht="14.1" customHeight="1">
      <c r="A112" s="946"/>
      <c r="B112" s="113"/>
      <c r="C112" s="264" t="s">
        <v>472</v>
      </c>
      <c r="D112" s="9" t="s">
        <v>1450</v>
      </c>
      <c r="E112" s="113"/>
      <c r="F112" s="252" t="s">
        <v>338</v>
      </c>
      <c r="G112" s="113"/>
      <c r="H112" s="113"/>
      <c r="I112" s="260" t="s">
        <v>356</v>
      </c>
      <c r="J112" s="265">
        <v>69</v>
      </c>
      <c r="K112" s="254">
        <f t="shared" ref="K112:K120" si="7">J112*50%</f>
        <v>34.5</v>
      </c>
    </row>
    <row r="113" spans="1:11" ht="14.1" customHeight="1">
      <c r="A113" s="946"/>
      <c r="B113" s="113"/>
      <c r="C113" s="264" t="s">
        <v>1451</v>
      </c>
      <c r="D113" s="9" t="s">
        <v>1450</v>
      </c>
      <c r="E113" s="113"/>
      <c r="F113" s="252" t="s">
        <v>338</v>
      </c>
      <c r="G113" s="113"/>
      <c r="H113" s="113"/>
      <c r="I113" s="260" t="s">
        <v>356</v>
      </c>
      <c r="J113" s="265">
        <v>55</v>
      </c>
      <c r="K113" s="254">
        <f t="shared" si="7"/>
        <v>27.5</v>
      </c>
    </row>
    <row r="114" spans="1:11" ht="14.1" customHeight="1">
      <c r="A114" s="946"/>
      <c r="B114" s="113"/>
      <c r="C114" s="19" t="s">
        <v>1447</v>
      </c>
      <c r="D114" s="9" t="s">
        <v>1452</v>
      </c>
      <c r="E114" s="113"/>
      <c r="F114" s="113"/>
      <c r="G114" s="252" t="s">
        <v>338</v>
      </c>
      <c r="H114" s="252"/>
      <c r="I114" s="96" t="s">
        <v>349</v>
      </c>
      <c r="J114" s="253">
        <v>6</v>
      </c>
      <c r="K114" s="254">
        <f t="shared" si="7"/>
        <v>3</v>
      </c>
    </row>
    <row r="115" spans="1:11" ht="14.1" customHeight="1">
      <c r="A115" s="946"/>
      <c r="B115" s="113"/>
      <c r="C115" s="19" t="s">
        <v>1453</v>
      </c>
      <c r="D115" s="9" t="s">
        <v>1452</v>
      </c>
      <c r="E115" s="113"/>
      <c r="F115" s="113"/>
      <c r="G115" s="252" t="s">
        <v>338</v>
      </c>
      <c r="H115" s="252"/>
      <c r="I115" s="96" t="s">
        <v>349</v>
      </c>
      <c r="J115" s="253">
        <v>50</v>
      </c>
      <c r="K115" s="254">
        <f t="shared" si="7"/>
        <v>25</v>
      </c>
    </row>
    <row r="116" spans="1:11" ht="14.1" customHeight="1">
      <c r="A116" s="946"/>
      <c r="B116" s="113"/>
      <c r="C116" s="19" t="s">
        <v>1454</v>
      </c>
      <c r="D116" s="9" t="s">
        <v>1452</v>
      </c>
      <c r="E116" s="113"/>
      <c r="F116" s="113"/>
      <c r="G116" s="252" t="s">
        <v>338</v>
      </c>
      <c r="H116" s="252"/>
      <c r="I116" s="96" t="s">
        <v>349</v>
      </c>
      <c r="J116" s="253">
        <v>15</v>
      </c>
      <c r="K116" s="254">
        <f t="shared" si="7"/>
        <v>7.5</v>
      </c>
    </row>
    <row r="117" spans="1:11" ht="14.1" customHeight="1">
      <c r="A117" s="946"/>
      <c r="B117" s="113"/>
      <c r="C117" s="19" t="s">
        <v>1455</v>
      </c>
      <c r="D117" s="9" t="s">
        <v>1452</v>
      </c>
      <c r="E117" s="113"/>
      <c r="F117" s="113"/>
      <c r="G117" s="252" t="s">
        <v>338</v>
      </c>
      <c r="H117" s="252"/>
      <c r="I117" s="96" t="s">
        <v>349</v>
      </c>
      <c r="J117" s="253">
        <v>9</v>
      </c>
      <c r="K117" s="254">
        <f t="shared" si="7"/>
        <v>4.5</v>
      </c>
    </row>
    <row r="118" spans="1:11" ht="14.1" customHeight="1">
      <c r="A118" s="946"/>
      <c r="B118" s="113"/>
      <c r="C118" s="19" t="s">
        <v>1456</v>
      </c>
      <c r="D118" s="9" t="s">
        <v>1452</v>
      </c>
      <c r="E118" s="113"/>
      <c r="F118" s="113"/>
      <c r="G118" s="252" t="s">
        <v>338</v>
      </c>
      <c r="H118" s="252"/>
      <c r="I118" s="96" t="s">
        <v>349</v>
      </c>
      <c r="J118" s="253">
        <v>4</v>
      </c>
      <c r="K118" s="254">
        <f t="shared" si="7"/>
        <v>2</v>
      </c>
    </row>
    <row r="119" spans="1:11" ht="14.1" customHeight="1">
      <c r="A119" s="946"/>
      <c r="B119" s="113"/>
      <c r="C119" s="19" t="s">
        <v>1457</v>
      </c>
      <c r="D119" s="9" t="s">
        <v>1452</v>
      </c>
      <c r="E119" s="113"/>
      <c r="F119" s="113"/>
      <c r="G119" s="252" t="s">
        <v>338</v>
      </c>
      <c r="H119" s="252"/>
      <c r="I119" s="96" t="s">
        <v>349</v>
      </c>
      <c r="J119" s="253">
        <v>41</v>
      </c>
      <c r="K119" s="254">
        <f t="shared" si="7"/>
        <v>20.5</v>
      </c>
    </row>
    <row r="120" spans="1:11" ht="14.1" customHeight="1">
      <c r="A120" s="946"/>
      <c r="B120" s="113"/>
      <c r="C120" s="19" t="s">
        <v>1458</v>
      </c>
      <c r="D120" s="9" t="s">
        <v>1452</v>
      </c>
      <c r="E120" s="113"/>
      <c r="F120" s="113"/>
      <c r="G120" s="252" t="s">
        <v>338</v>
      </c>
      <c r="H120" s="252"/>
      <c r="I120" s="96" t="s">
        <v>349</v>
      </c>
      <c r="J120" s="253">
        <v>2</v>
      </c>
      <c r="K120" s="254">
        <f t="shared" si="7"/>
        <v>1</v>
      </c>
    </row>
    <row r="121" spans="1:11" ht="14.1" customHeight="1">
      <c r="A121" s="946"/>
      <c r="B121" s="183"/>
      <c r="C121" s="183"/>
      <c r="D121" s="599"/>
      <c r="E121" s="186"/>
      <c r="F121" s="186">
        <v>2</v>
      </c>
      <c r="G121" s="186">
        <v>7</v>
      </c>
      <c r="H121" s="186"/>
      <c r="I121" s="187"/>
      <c r="J121" s="188">
        <f>SUM(J112:J120)</f>
        <v>251</v>
      </c>
      <c r="K121" s="188">
        <f>SUM(K112:K120)</f>
        <v>125.5</v>
      </c>
    </row>
    <row r="122" spans="1:11" ht="14.1" customHeight="1">
      <c r="A122" s="946"/>
      <c r="B122" s="120" t="s">
        <v>204</v>
      </c>
      <c r="C122" s="144" t="s">
        <v>1459</v>
      </c>
      <c r="D122" s="511"/>
      <c r="E122" s="125"/>
      <c r="F122" s="125"/>
      <c r="G122" s="125"/>
      <c r="H122" s="125"/>
      <c r="I122" s="125"/>
      <c r="J122" s="517"/>
      <c r="K122" s="516"/>
    </row>
    <row r="123" spans="1:11" ht="14.1" customHeight="1">
      <c r="A123" s="946"/>
      <c r="B123" s="113"/>
      <c r="C123" s="264" t="s">
        <v>1460</v>
      </c>
      <c r="D123" s="9" t="s">
        <v>1450</v>
      </c>
      <c r="E123" s="113"/>
      <c r="F123" s="252" t="s">
        <v>338</v>
      </c>
      <c r="G123" s="113"/>
      <c r="H123" s="113"/>
      <c r="I123" s="260" t="s">
        <v>356</v>
      </c>
      <c r="J123" s="265">
        <v>28</v>
      </c>
      <c r="K123" s="254">
        <f t="shared" ref="K123:K132" si="8">J123*50%</f>
        <v>14</v>
      </c>
    </row>
    <row r="124" spans="1:11" ht="14.1" customHeight="1">
      <c r="A124" s="946"/>
      <c r="B124" s="113"/>
      <c r="C124" s="264" t="s">
        <v>1393</v>
      </c>
      <c r="D124" s="9" t="s">
        <v>1450</v>
      </c>
      <c r="E124" s="113"/>
      <c r="F124" s="252" t="s">
        <v>338</v>
      </c>
      <c r="G124" s="113"/>
      <c r="H124" s="113"/>
      <c r="I124" s="260" t="s">
        <v>356</v>
      </c>
      <c r="J124" s="265">
        <v>46</v>
      </c>
      <c r="K124" s="254">
        <f t="shared" si="8"/>
        <v>23</v>
      </c>
    </row>
    <row r="125" spans="1:11" ht="14.1" customHeight="1">
      <c r="A125" s="946"/>
      <c r="B125" s="113"/>
      <c r="C125" s="264" t="s">
        <v>1451</v>
      </c>
      <c r="D125" s="9" t="s">
        <v>1450</v>
      </c>
      <c r="E125" s="113"/>
      <c r="F125" s="252" t="s">
        <v>338</v>
      </c>
      <c r="G125" s="113"/>
      <c r="H125" s="113"/>
      <c r="I125" s="260" t="s">
        <v>356</v>
      </c>
      <c r="J125" s="265">
        <v>46</v>
      </c>
      <c r="K125" s="254">
        <f t="shared" si="8"/>
        <v>23</v>
      </c>
    </row>
    <row r="126" spans="1:11" ht="14.1" customHeight="1">
      <c r="A126" s="946"/>
      <c r="B126" s="113"/>
      <c r="C126" s="266" t="s">
        <v>1461</v>
      </c>
      <c r="D126" s="9" t="s">
        <v>1462</v>
      </c>
      <c r="E126" s="113"/>
      <c r="F126" s="113"/>
      <c r="G126" s="252" t="s">
        <v>338</v>
      </c>
      <c r="H126" s="252"/>
      <c r="I126" s="96" t="s">
        <v>349</v>
      </c>
      <c r="J126" s="253">
        <v>55</v>
      </c>
      <c r="K126" s="254">
        <f t="shared" si="8"/>
        <v>27.5</v>
      </c>
    </row>
    <row r="127" spans="1:11" ht="14.1" customHeight="1">
      <c r="A127" s="946"/>
      <c r="B127" s="113"/>
      <c r="C127" s="266" t="s">
        <v>1463</v>
      </c>
      <c r="D127" s="9" t="s">
        <v>1462</v>
      </c>
      <c r="E127" s="113"/>
      <c r="F127" s="113"/>
      <c r="G127" s="252" t="s">
        <v>338</v>
      </c>
      <c r="H127" s="252"/>
      <c r="I127" s="96" t="s">
        <v>349</v>
      </c>
      <c r="J127" s="253">
        <v>18</v>
      </c>
      <c r="K127" s="254">
        <f t="shared" si="8"/>
        <v>9</v>
      </c>
    </row>
    <row r="128" spans="1:11" ht="14.1" customHeight="1">
      <c r="A128" s="946"/>
      <c r="B128" s="113"/>
      <c r="C128" s="266" t="s">
        <v>1464</v>
      </c>
      <c r="D128" s="9" t="s">
        <v>1462</v>
      </c>
      <c r="E128" s="113"/>
      <c r="F128" s="113"/>
      <c r="G128" s="252" t="s">
        <v>338</v>
      </c>
      <c r="H128" s="252"/>
      <c r="I128" s="96" t="s">
        <v>349</v>
      </c>
      <c r="J128" s="253">
        <v>3</v>
      </c>
      <c r="K128" s="254">
        <f t="shared" si="8"/>
        <v>1.5</v>
      </c>
    </row>
    <row r="129" spans="1:11" ht="14.1" customHeight="1">
      <c r="A129" s="946"/>
      <c r="B129" s="113"/>
      <c r="C129" s="266" t="s">
        <v>972</v>
      </c>
      <c r="D129" s="9" t="s">
        <v>1462</v>
      </c>
      <c r="E129" s="113"/>
      <c r="F129" s="113"/>
      <c r="G129" s="252" t="s">
        <v>338</v>
      </c>
      <c r="H129" s="252"/>
      <c r="I129" s="96" t="s">
        <v>349</v>
      </c>
      <c r="J129" s="253">
        <v>19</v>
      </c>
      <c r="K129" s="254">
        <f t="shared" si="8"/>
        <v>9.5</v>
      </c>
    </row>
    <row r="130" spans="1:11" ht="14.1" customHeight="1">
      <c r="A130" s="946"/>
      <c r="B130" s="113"/>
      <c r="C130" s="266" t="s">
        <v>1465</v>
      </c>
      <c r="D130" s="9" t="s">
        <v>1462</v>
      </c>
      <c r="E130" s="113"/>
      <c r="F130" s="113"/>
      <c r="G130" s="252" t="s">
        <v>338</v>
      </c>
      <c r="H130" s="252"/>
      <c r="I130" s="96" t="s">
        <v>349</v>
      </c>
      <c r="J130" s="253">
        <v>35</v>
      </c>
      <c r="K130" s="254">
        <f t="shared" si="8"/>
        <v>17.5</v>
      </c>
    </row>
    <row r="131" spans="1:11" ht="14.1" customHeight="1">
      <c r="A131" s="946"/>
      <c r="B131" s="113"/>
      <c r="C131" s="266" t="s">
        <v>1435</v>
      </c>
      <c r="D131" s="9" t="s">
        <v>1462</v>
      </c>
      <c r="E131" s="113"/>
      <c r="F131" s="113"/>
      <c r="G131" s="252" t="s">
        <v>338</v>
      </c>
      <c r="H131" s="252"/>
      <c r="I131" s="96" t="s">
        <v>349</v>
      </c>
      <c r="J131" s="253">
        <v>31</v>
      </c>
      <c r="K131" s="254">
        <f t="shared" si="8"/>
        <v>15.5</v>
      </c>
    </row>
    <row r="132" spans="1:11" ht="14.1" customHeight="1">
      <c r="A132" s="946"/>
      <c r="B132" s="113"/>
      <c r="C132" s="266" t="s">
        <v>1466</v>
      </c>
      <c r="D132" s="9" t="s">
        <v>1462</v>
      </c>
      <c r="E132" s="113"/>
      <c r="F132" s="113"/>
      <c r="G132" s="252" t="s">
        <v>338</v>
      </c>
      <c r="H132" s="252"/>
      <c r="I132" s="96" t="s">
        <v>349</v>
      </c>
      <c r="J132" s="253">
        <v>47</v>
      </c>
      <c r="K132" s="254">
        <f t="shared" si="8"/>
        <v>23.5</v>
      </c>
    </row>
    <row r="133" spans="1:11" ht="14.1" customHeight="1">
      <c r="A133" s="946"/>
      <c r="B133" s="183"/>
      <c r="C133" s="183"/>
      <c r="D133" s="599"/>
      <c r="E133" s="186"/>
      <c r="F133" s="186">
        <v>3</v>
      </c>
      <c r="G133" s="186">
        <v>7</v>
      </c>
      <c r="H133" s="186"/>
      <c r="I133" s="187"/>
      <c r="J133" s="188">
        <f>SUM(J123:J132)</f>
        <v>328</v>
      </c>
      <c r="K133" s="188">
        <f>SUM(K123:K132)</f>
        <v>164</v>
      </c>
    </row>
    <row r="134" spans="1:11" ht="14.1" customHeight="1">
      <c r="A134" s="946"/>
      <c r="B134" s="120" t="s">
        <v>205</v>
      </c>
      <c r="C134" s="144" t="s">
        <v>1467</v>
      </c>
      <c r="D134" s="511"/>
      <c r="E134" s="125"/>
      <c r="F134" s="125"/>
      <c r="G134" s="125"/>
      <c r="H134" s="125"/>
      <c r="I134" s="125"/>
      <c r="J134" s="517"/>
      <c r="K134" s="516"/>
    </row>
    <row r="135" spans="1:11" ht="14.1" customHeight="1">
      <c r="A135" s="946"/>
      <c r="B135" s="113"/>
      <c r="C135" s="264" t="s">
        <v>465</v>
      </c>
      <c r="D135" s="9" t="s">
        <v>1450</v>
      </c>
      <c r="E135" s="113"/>
      <c r="F135" s="252" t="s">
        <v>338</v>
      </c>
      <c r="G135" s="113"/>
      <c r="H135" s="113"/>
      <c r="I135" s="260" t="s">
        <v>356</v>
      </c>
      <c r="J135" s="265">
        <v>73</v>
      </c>
      <c r="K135" s="254">
        <f>J135*50%</f>
        <v>36.5</v>
      </c>
    </row>
    <row r="136" spans="1:11" ht="14.1" customHeight="1">
      <c r="A136" s="946"/>
      <c r="B136" s="113"/>
      <c r="C136" s="19" t="s">
        <v>1468</v>
      </c>
      <c r="D136" s="9" t="s">
        <v>1469</v>
      </c>
      <c r="E136" s="113"/>
      <c r="F136" s="113"/>
      <c r="G136" s="252" t="s">
        <v>338</v>
      </c>
      <c r="H136" s="252"/>
      <c r="I136" s="96" t="s">
        <v>349</v>
      </c>
      <c r="J136" s="253">
        <v>11</v>
      </c>
      <c r="K136" s="254">
        <f>J136*50%</f>
        <v>5.5</v>
      </c>
    </row>
    <row r="137" spans="1:11" ht="14.1" customHeight="1">
      <c r="A137" s="946"/>
      <c r="B137" s="183"/>
      <c r="C137" s="183"/>
      <c r="D137" s="599"/>
      <c r="E137" s="186"/>
      <c r="F137" s="186">
        <v>1</v>
      </c>
      <c r="G137" s="186">
        <v>1</v>
      </c>
      <c r="H137" s="186"/>
      <c r="I137" s="187"/>
      <c r="J137" s="188">
        <f>SUM(J135:J136)</f>
        <v>84</v>
      </c>
      <c r="K137" s="188">
        <f>SUM(K135:K136)</f>
        <v>42</v>
      </c>
    </row>
    <row r="138" spans="1:11" ht="14.1" customHeight="1">
      <c r="A138" s="946"/>
      <c r="B138" s="120" t="s">
        <v>206</v>
      </c>
      <c r="C138" s="144" t="s">
        <v>1470</v>
      </c>
      <c r="D138" s="511"/>
      <c r="E138" s="125"/>
      <c r="F138" s="125"/>
      <c r="G138" s="125"/>
      <c r="H138" s="125"/>
      <c r="I138" s="125"/>
      <c r="J138" s="517"/>
      <c r="K138" s="516"/>
    </row>
    <row r="139" spans="1:11" ht="14.1" customHeight="1">
      <c r="A139" s="946"/>
      <c r="B139" s="113"/>
      <c r="C139" s="264" t="s">
        <v>472</v>
      </c>
      <c r="D139" s="9" t="s">
        <v>1450</v>
      </c>
      <c r="E139" s="113"/>
      <c r="F139" s="252" t="s">
        <v>338</v>
      </c>
      <c r="G139" s="113"/>
      <c r="H139" s="113"/>
      <c r="I139" s="260" t="s">
        <v>356</v>
      </c>
      <c r="J139" s="265">
        <v>77</v>
      </c>
      <c r="K139" s="254">
        <f>J139*50%</f>
        <v>38.5</v>
      </c>
    </row>
    <row r="140" spans="1:11" ht="14.1" customHeight="1">
      <c r="A140" s="946"/>
      <c r="B140" s="113"/>
      <c r="C140" s="19" t="s">
        <v>654</v>
      </c>
      <c r="D140" s="1" t="s">
        <v>1471</v>
      </c>
      <c r="E140" s="113"/>
      <c r="F140" s="113"/>
      <c r="G140" s="252" t="s">
        <v>338</v>
      </c>
      <c r="H140" s="252"/>
      <c r="I140" s="96" t="s">
        <v>349</v>
      </c>
      <c r="J140" s="253">
        <v>8</v>
      </c>
      <c r="K140" s="254">
        <f>J140*50%</f>
        <v>4</v>
      </c>
    </row>
    <row r="141" spans="1:11" ht="14.1" customHeight="1">
      <c r="A141" s="946"/>
      <c r="B141" s="113"/>
      <c r="C141" s="19" t="s">
        <v>1472</v>
      </c>
      <c r="D141" s="1" t="s">
        <v>1471</v>
      </c>
      <c r="E141" s="113"/>
      <c r="F141" s="113"/>
      <c r="G141" s="252" t="s">
        <v>338</v>
      </c>
      <c r="H141" s="252"/>
      <c r="I141" s="96" t="s">
        <v>349</v>
      </c>
      <c r="J141" s="253">
        <v>47</v>
      </c>
      <c r="K141" s="254">
        <f>J141*50%</f>
        <v>23.5</v>
      </c>
    </row>
    <row r="142" spans="1:11" ht="14.1" customHeight="1">
      <c r="A142" s="946"/>
      <c r="B142" s="113"/>
      <c r="C142" s="19" t="s">
        <v>1473</v>
      </c>
      <c r="D142" s="1" t="s">
        <v>1471</v>
      </c>
      <c r="E142" s="113"/>
      <c r="F142" s="113"/>
      <c r="G142" s="252" t="s">
        <v>338</v>
      </c>
      <c r="H142" s="252"/>
      <c r="I142" s="96" t="s">
        <v>349</v>
      </c>
      <c r="J142" s="253">
        <v>62</v>
      </c>
      <c r="K142" s="254">
        <f>J142*50%</f>
        <v>31</v>
      </c>
    </row>
    <row r="143" spans="1:11" ht="14.1" customHeight="1">
      <c r="A143" s="946"/>
      <c r="B143" s="113"/>
      <c r="C143" s="19" t="s">
        <v>1474</v>
      </c>
      <c r="D143" s="1" t="s">
        <v>1471</v>
      </c>
      <c r="E143" s="113"/>
      <c r="F143" s="113"/>
      <c r="G143" s="252" t="s">
        <v>338</v>
      </c>
      <c r="H143" s="252"/>
      <c r="I143" s="96" t="s">
        <v>349</v>
      </c>
      <c r="J143" s="253">
        <v>54</v>
      </c>
      <c r="K143" s="254">
        <f>J143*50%</f>
        <v>27</v>
      </c>
    </row>
    <row r="144" spans="1:11" ht="14.1" customHeight="1">
      <c r="A144" s="946"/>
      <c r="B144" s="183"/>
      <c r="C144" s="183"/>
      <c r="D144" s="599"/>
      <c r="E144" s="186"/>
      <c r="F144" s="186">
        <v>1</v>
      </c>
      <c r="G144" s="186">
        <v>4</v>
      </c>
      <c r="H144" s="186"/>
      <c r="I144" s="187"/>
      <c r="J144" s="188">
        <f>SUM(J139:J143)</f>
        <v>248</v>
      </c>
      <c r="K144" s="188">
        <f>SUM(K139:K143)</f>
        <v>124</v>
      </c>
    </row>
    <row r="145" spans="1:11" ht="14.1" customHeight="1">
      <c r="A145" s="946"/>
      <c r="B145" s="120" t="s">
        <v>207</v>
      </c>
      <c r="C145" s="144" t="s">
        <v>1475</v>
      </c>
      <c r="D145" s="511"/>
      <c r="E145" s="125"/>
      <c r="F145" s="125"/>
      <c r="G145" s="125"/>
      <c r="H145" s="125"/>
      <c r="I145" s="125"/>
      <c r="J145" s="517"/>
      <c r="K145" s="516"/>
    </row>
    <row r="146" spans="1:11" ht="14.1" customHeight="1">
      <c r="A146" s="946"/>
      <c r="B146" s="113"/>
      <c r="C146" s="264" t="s">
        <v>472</v>
      </c>
      <c r="D146" s="9" t="s">
        <v>1450</v>
      </c>
      <c r="E146" s="113"/>
      <c r="F146" s="252" t="s">
        <v>338</v>
      </c>
      <c r="G146" s="113"/>
      <c r="H146" s="113"/>
      <c r="I146" s="260" t="s">
        <v>356</v>
      </c>
      <c r="J146" s="265">
        <v>42</v>
      </c>
      <c r="K146" s="254">
        <f t="shared" ref="K146:K151" si="9">J146*50%</f>
        <v>21</v>
      </c>
    </row>
    <row r="147" spans="1:11" ht="14.1" customHeight="1">
      <c r="A147" s="946"/>
      <c r="B147" s="113"/>
      <c r="C147" s="264" t="s">
        <v>1476</v>
      </c>
      <c r="D147" s="9" t="s">
        <v>1450</v>
      </c>
      <c r="E147" s="113"/>
      <c r="F147" s="252" t="s">
        <v>338</v>
      </c>
      <c r="G147" s="113"/>
      <c r="H147" s="113"/>
      <c r="I147" s="260" t="s">
        <v>356</v>
      </c>
      <c r="J147" s="265">
        <v>30</v>
      </c>
      <c r="K147" s="254">
        <f t="shared" si="9"/>
        <v>15</v>
      </c>
    </row>
    <row r="148" spans="1:11" ht="14.1" customHeight="1">
      <c r="A148" s="946"/>
      <c r="B148" s="113"/>
      <c r="C148" s="19" t="s">
        <v>1477</v>
      </c>
      <c r="D148" s="9" t="s">
        <v>1478</v>
      </c>
      <c r="E148" s="113"/>
      <c r="F148" s="113"/>
      <c r="G148" s="252" t="s">
        <v>338</v>
      </c>
      <c r="H148" s="252"/>
      <c r="I148" s="96" t="s">
        <v>349</v>
      </c>
      <c r="J148" s="253">
        <v>8</v>
      </c>
      <c r="K148" s="254">
        <f t="shared" si="9"/>
        <v>4</v>
      </c>
    </row>
    <row r="149" spans="1:11" ht="14.1" customHeight="1">
      <c r="A149" s="946"/>
      <c r="B149" s="113"/>
      <c r="C149" s="19" t="s">
        <v>1479</v>
      </c>
      <c r="D149" s="9" t="s">
        <v>1478</v>
      </c>
      <c r="E149" s="113"/>
      <c r="F149" s="113"/>
      <c r="G149" s="252" t="s">
        <v>338</v>
      </c>
      <c r="H149" s="252"/>
      <c r="I149" s="96" t="s">
        <v>349</v>
      </c>
      <c r="J149" s="253">
        <v>14</v>
      </c>
      <c r="K149" s="254">
        <f t="shared" si="9"/>
        <v>7</v>
      </c>
    </row>
    <row r="150" spans="1:11" ht="14.1" customHeight="1">
      <c r="A150" s="946"/>
      <c r="B150" s="113"/>
      <c r="C150" s="19" t="s">
        <v>1480</v>
      </c>
      <c r="D150" s="9" t="s">
        <v>1478</v>
      </c>
      <c r="E150" s="113"/>
      <c r="F150" s="113"/>
      <c r="G150" s="252" t="s">
        <v>338</v>
      </c>
      <c r="H150" s="252"/>
      <c r="I150" s="96" t="s">
        <v>349</v>
      </c>
      <c r="J150" s="253">
        <v>8</v>
      </c>
      <c r="K150" s="254">
        <f t="shared" si="9"/>
        <v>4</v>
      </c>
    </row>
    <row r="151" spans="1:11" ht="14.1" customHeight="1">
      <c r="A151" s="946"/>
      <c r="B151" s="113"/>
      <c r="C151" s="19" t="s">
        <v>1481</v>
      </c>
      <c r="D151" s="9" t="s">
        <v>1478</v>
      </c>
      <c r="E151" s="113"/>
      <c r="F151" s="113"/>
      <c r="G151" s="252" t="s">
        <v>338</v>
      </c>
      <c r="H151" s="252"/>
      <c r="I151" s="96" t="s">
        <v>349</v>
      </c>
      <c r="J151" s="253">
        <v>9</v>
      </c>
      <c r="K151" s="254">
        <f t="shared" si="9"/>
        <v>4.5</v>
      </c>
    </row>
    <row r="152" spans="1:11" ht="14.1" customHeight="1">
      <c r="A152" s="946"/>
      <c r="B152" s="183"/>
      <c r="C152" s="183"/>
      <c r="D152" s="599"/>
      <c r="E152" s="186"/>
      <c r="F152" s="186">
        <v>2</v>
      </c>
      <c r="G152" s="186">
        <v>4</v>
      </c>
      <c r="H152" s="186"/>
      <c r="I152" s="187"/>
      <c r="J152" s="188">
        <f>SUM(J146:J151)</f>
        <v>111</v>
      </c>
      <c r="K152" s="188">
        <f>SUM(K146:K151)</f>
        <v>55.5</v>
      </c>
    </row>
    <row r="153" spans="1:11" ht="14.1" customHeight="1">
      <c r="A153" s="269"/>
      <c r="B153" s="948" t="s">
        <v>273</v>
      </c>
      <c r="C153" s="948"/>
      <c r="D153" s="948"/>
      <c r="E153" s="269"/>
      <c r="F153" s="269">
        <f>F121+F133+F137+F144+F152</f>
        <v>9</v>
      </c>
      <c r="G153" s="269">
        <f>G121+G133+G137+G144+G152</f>
        <v>23</v>
      </c>
      <c r="H153" s="269"/>
      <c r="I153" s="269"/>
      <c r="J153" s="270">
        <f>J121+J133+J137+J144+J152</f>
        <v>1022</v>
      </c>
      <c r="K153" s="271">
        <f>K121+K133+K137+K144+K152</f>
        <v>511</v>
      </c>
    </row>
    <row r="154" spans="1:11" ht="14.1" customHeight="1">
      <c r="A154" s="945" t="s">
        <v>1482</v>
      </c>
      <c r="B154" s="120" t="s">
        <v>209</v>
      </c>
      <c r="C154" s="144" t="s">
        <v>1483</v>
      </c>
      <c r="D154" s="511"/>
      <c r="E154" s="125"/>
      <c r="F154" s="125"/>
      <c r="G154" s="125"/>
      <c r="H154" s="125"/>
      <c r="I154" s="125"/>
      <c r="J154" s="517"/>
      <c r="K154" s="516"/>
    </row>
    <row r="155" spans="1:11" ht="14.1" customHeight="1">
      <c r="A155" s="946"/>
      <c r="B155" s="113"/>
      <c r="C155" s="19" t="s">
        <v>1484</v>
      </c>
      <c r="D155" s="9" t="s">
        <v>1485</v>
      </c>
      <c r="E155" s="113"/>
      <c r="F155" s="113"/>
      <c r="G155" s="252" t="s">
        <v>338</v>
      </c>
      <c r="H155" s="252"/>
      <c r="I155" s="96" t="s">
        <v>349</v>
      </c>
      <c r="J155" s="253">
        <v>6.5</v>
      </c>
      <c r="K155" s="254">
        <f>J155*50%</f>
        <v>3.25</v>
      </c>
    </row>
    <row r="156" spans="1:11" ht="14.1" customHeight="1">
      <c r="A156" s="946"/>
      <c r="B156" s="113"/>
      <c r="C156" s="19" t="s">
        <v>1486</v>
      </c>
      <c r="D156" s="9" t="s">
        <v>1485</v>
      </c>
      <c r="E156" s="113"/>
      <c r="F156" s="113"/>
      <c r="G156" s="252" t="s">
        <v>338</v>
      </c>
      <c r="H156" s="252"/>
      <c r="I156" s="96" t="s">
        <v>349</v>
      </c>
      <c r="J156" s="253">
        <v>4</v>
      </c>
      <c r="K156" s="254">
        <f>J156*50%</f>
        <v>2</v>
      </c>
    </row>
    <row r="157" spans="1:11" ht="14.1" customHeight="1">
      <c r="A157" s="946"/>
      <c r="B157" s="183"/>
      <c r="C157" s="183"/>
      <c r="D157" s="599"/>
      <c r="E157" s="186"/>
      <c r="F157" s="186"/>
      <c r="G157" s="186">
        <v>2</v>
      </c>
      <c r="H157" s="186"/>
      <c r="I157" s="187"/>
      <c r="J157" s="188">
        <f>SUM(J155:J156)</f>
        <v>10.5</v>
      </c>
      <c r="K157" s="188">
        <f>SUM(K155:K156)</f>
        <v>5.25</v>
      </c>
    </row>
    <row r="158" spans="1:11" ht="14.1" customHeight="1">
      <c r="A158" s="946"/>
      <c r="B158" s="120" t="s">
        <v>210</v>
      </c>
      <c r="C158" s="144" t="s">
        <v>1487</v>
      </c>
      <c r="D158" s="511"/>
      <c r="E158" s="125"/>
      <c r="F158" s="125"/>
      <c r="G158" s="125"/>
      <c r="H158" s="125"/>
      <c r="I158" s="125"/>
      <c r="J158" s="517"/>
      <c r="K158" s="516"/>
    </row>
    <row r="159" spans="1:11" ht="14.1" customHeight="1">
      <c r="A159" s="946"/>
      <c r="B159" s="113"/>
      <c r="C159" s="264" t="s">
        <v>1488</v>
      </c>
      <c r="D159" s="9" t="s">
        <v>1450</v>
      </c>
      <c r="E159" s="113"/>
      <c r="F159" s="252" t="s">
        <v>338</v>
      </c>
      <c r="G159" s="113"/>
      <c r="H159" s="113"/>
      <c r="I159" s="260" t="s">
        <v>356</v>
      </c>
      <c r="J159" s="265">
        <v>70</v>
      </c>
      <c r="K159" s="254">
        <f>J159*50%</f>
        <v>35</v>
      </c>
    </row>
    <row r="160" spans="1:11" ht="14.1" customHeight="1">
      <c r="A160" s="946"/>
      <c r="B160" s="255"/>
      <c r="C160" s="255"/>
      <c r="D160" s="256"/>
      <c r="E160" s="255"/>
      <c r="F160" s="256">
        <v>1</v>
      </c>
      <c r="G160" s="256"/>
      <c r="H160" s="256"/>
      <c r="I160" s="256"/>
      <c r="J160" s="257">
        <f>SUM(J159)</f>
        <v>70</v>
      </c>
      <c r="K160" s="258">
        <f>SUM(K159)</f>
        <v>35</v>
      </c>
    </row>
    <row r="161" spans="1:11" ht="14.1" customHeight="1">
      <c r="A161" s="946"/>
      <c r="B161" s="120" t="s">
        <v>211</v>
      </c>
      <c r="C161" s="144" t="s">
        <v>1489</v>
      </c>
      <c r="D161" s="511"/>
      <c r="E161" s="125"/>
      <c r="F161" s="125"/>
      <c r="G161" s="125"/>
      <c r="H161" s="125"/>
      <c r="I161" s="125"/>
      <c r="J161" s="517"/>
      <c r="K161" s="516"/>
    </row>
    <row r="162" spans="1:11" ht="14.1" customHeight="1">
      <c r="A162" s="946"/>
      <c r="B162" s="113"/>
      <c r="C162" s="264" t="s">
        <v>472</v>
      </c>
      <c r="D162" s="9" t="s">
        <v>1450</v>
      </c>
      <c r="E162" s="113"/>
      <c r="F162" s="252" t="s">
        <v>338</v>
      </c>
      <c r="G162" s="113"/>
      <c r="H162" s="113"/>
      <c r="I162" s="260" t="s">
        <v>356</v>
      </c>
      <c r="J162" s="265">
        <v>50</v>
      </c>
      <c r="K162" s="254">
        <f t="shared" ref="K162:K169" si="10">J162*50%</f>
        <v>25</v>
      </c>
    </row>
    <row r="163" spans="1:11" ht="14.1" customHeight="1">
      <c r="A163" s="946"/>
      <c r="B163" s="113"/>
      <c r="C163" s="264" t="s">
        <v>1490</v>
      </c>
      <c r="D163" s="9" t="s">
        <v>1450</v>
      </c>
      <c r="E163" s="113"/>
      <c r="F163" s="252" t="s">
        <v>338</v>
      </c>
      <c r="G163" s="113"/>
      <c r="H163" s="113"/>
      <c r="I163" s="260" t="s">
        <v>356</v>
      </c>
      <c r="J163" s="265">
        <v>9</v>
      </c>
      <c r="K163" s="254">
        <f t="shared" si="10"/>
        <v>4.5</v>
      </c>
    </row>
    <row r="164" spans="1:11" ht="14.1" customHeight="1">
      <c r="A164" s="946"/>
      <c r="B164" s="113"/>
      <c r="C164" s="19" t="s">
        <v>638</v>
      </c>
      <c r="D164" s="9" t="s">
        <v>1491</v>
      </c>
      <c r="E164" s="113"/>
      <c r="F164" s="113"/>
      <c r="G164" s="252" t="s">
        <v>338</v>
      </c>
      <c r="H164" s="252"/>
      <c r="I164" s="96" t="s">
        <v>349</v>
      </c>
      <c r="J164" s="253">
        <v>9</v>
      </c>
      <c r="K164" s="254">
        <f t="shared" si="10"/>
        <v>4.5</v>
      </c>
    </row>
    <row r="165" spans="1:11" ht="14.1" customHeight="1">
      <c r="A165" s="946"/>
      <c r="B165" s="113"/>
      <c r="C165" s="19" t="s">
        <v>1492</v>
      </c>
      <c r="D165" s="9" t="s">
        <v>1491</v>
      </c>
      <c r="E165" s="113"/>
      <c r="F165" s="113"/>
      <c r="G165" s="252" t="s">
        <v>338</v>
      </c>
      <c r="H165" s="252"/>
      <c r="I165" s="96" t="s">
        <v>349</v>
      </c>
      <c r="J165" s="253">
        <v>4</v>
      </c>
      <c r="K165" s="254">
        <f t="shared" si="10"/>
        <v>2</v>
      </c>
    </row>
    <row r="166" spans="1:11" ht="14.1" customHeight="1">
      <c r="A166" s="946"/>
      <c r="B166" s="113"/>
      <c r="C166" s="19" t="s">
        <v>1493</v>
      </c>
      <c r="D166" s="9" t="s">
        <v>1491</v>
      </c>
      <c r="E166" s="113"/>
      <c r="F166" s="113"/>
      <c r="G166" s="252" t="s">
        <v>338</v>
      </c>
      <c r="H166" s="252"/>
      <c r="I166" s="96" t="s">
        <v>349</v>
      </c>
      <c r="J166" s="253">
        <v>4</v>
      </c>
      <c r="K166" s="254">
        <f t="shared" si="10"/>
        <v>2</v>
      </c>
    </row>
    <row r="167" spans="1:11" ht="14.1" customHeight="1">
      <c r="A167" s="946"/>
      <c r="B167" s="113"/>
      <c r="C167" s="19" t="s">
        <v>470</v>
      </c>
      <c r="D167" s="9" t="s">
        <v>1491</v>
      </c>
      <c r="E167" s="113"/>
      <c r="F167" s="113"/>
      <c r="G167" s="252" t="s">
        <v>338</v>
      </c>
      <c r="H167" s="252"/>
      <c r="I167" s="96" t="s">
        <v>349</v>
      </c>
      <c r="J167" s="253">
        <v>2.5</v>
      </c>
      <c r="K167" s="254">
        <f t="shared" si="10"/>
        <v>1.25</v>
      </c>
    </row>
    <row r="168" spans="1:11" ht="14.1" customHeight="1">
      <c r="A168" s="946"/>
      <c r="B168" s="113"/>
      <c r="C168" s="19" t="s">
        <v>704</v>
      </c>
      <c r="D168" s="9" t="s">
        <v>1491</v>
      </c>
      <c r="E168" s="113"/>
      <c r="F168" s="113"/>
      <c r="G168" s="252" t="s">
        <v>338</v>
      </c>
      <c r="H168" s="252"/>
      <c r="I168" s="96" t="s">
        <v>349</v>
      </c>
      <c r="J168" s="253">
        <v>9</v>
      </c>
      <c r="K168" s="254">
        <f t="shared" si="10"/>
        <v>4.5</v>
      </c>
    </row>
    <row r="169" spans="1:11" ht="14.1" customHeight="1">
      <c r="A169" s="946"/>
      <c r="B169" s="113"/>
      <c r="C169" s="19" t="s">
        <v>1494</v>
      </c>
      <c r="D169" s="9" t="s">
        <v>1491</v>
      </c>
      <c r="E169" s="113"/>
      <c r="F169" s="113"/>
      <c r="G169" s="252" t="s">
        <v>338</v>
      </c>
      <c r="H169" s="252"/>
      <c r="I169" s="96" t="s">
        <v>349</v>
      </c>
      <c r="J169" s="253">
        <v>5</v>
      </c>
      <c r="K169" s="254">
        <f t="shared" si="10"/>
        <v>2.5</v>
      </c>
    </row>
    <row r="170" spans="1:11" ht="14.1" customHeight="1">
      <c r="A170" s="946"/>
      <c r="B170" s="183"/>
      <c r="C170" s="183"/>
      <c r="D170" s="599"/>
      <c r="E170" s="186"/>
      <c r="F170" s="186">
        <v>2</v>
      </c>
      <c r="G170" s="186">
        <v>6</v>
      </c>
      <c r="H170" s="186"/>
      <c r="I170" s="187"/>
      <c r="J170" s="188">
        <f>SUM(J162:J169)</f>
        <v>92.5</v>
      </c>
      <c r="K170" s="188">
        <f>SUM(K162:K169)</f>
        <v>46.25</v>
      </c>
    </row>
    <row r="171" spans="1:11" ht="14.1" customHeight="1">
      <c r="A171" s="946"/>
      <c r="B171" s="120" t="s">
        <v>212</v>
      </c>
      <c r="C171" s="144" t="s">
        <v>1495</v>
      </c>
      <c r="D171" s="511"/>
      <c r="E171" s="125"/>
      <c r="F171" s="125"/>
      <c r="G171" s="125"/>
      <c r="H171" s="125"/>
      <c r="I171" s="125"/>
      <c r="J171" s="517"/>
      <c r="K171" s="516"/>
    </row>
    <row r="172" spans="1:11" ht="14.1" customHeight="1">
      <c r="A172" s="946"/>
      <c r="B172" s="113"/>
      <c r="C172" s="264" t="s">
        <v>472</v>
      </c>
      <c r="D172" s="9" t="s">
        <v>1450</v>
      </c>
      <c r="E172" s="113"/>
      <c r="F172" s="252" t="s">
        <v>338</v>
      </c>
      <c r="G172" s="113"/>
      <c r="H172" s="113"/>
      <c r="I172" s="260" t="s">
        <v>356</v>
      </c>
      <c r="J172" s="265">
        <v>38</v>
      </c>
      <c r="K172" s="254">
        <f t="shared" ref="K172:K177" si="11">J172*50%</f>
        <v>19</v>
      </c>
    </row>
    <row r="173" spans="1:11" ht="14.1" customHeight="1">
      <c r="A173" s="946"/>
      <c r="B173" s="113"/>
      <c r="C173" s="19" t="s">
        <v>1496</v>
      </c>
      <c r="D173" s="9" t="s">
        <v>1497</v>
      </c>
      <c r="E173" s="113"/>
      <c r="F173" s="113"/>
      <c r="G173" s="252" t="s">
        <v>338</v>
      </c>
      <c r="H173" s="252"/>
      <c r="I173" s="96" t="s">
        <v>349</v>
      </c>
      <c r="J173" s="253">
        <v>3</v>
      </c>
      <c r="K173" s="254">
        <f t="shared" si="11"/>
        <v>1.5</v>
      </c>
    </row>
    <row r="174" spans="1:11" ht="14.1" customHeight="1">
      <c r="A174" s="946"/>
      <c r="B174" s="113"/>
      <c r="C174" s="19" t="s">
        <v>1498</v>
      </c>
      <c r="D174" s="9" t="s">
        <v>1497</v>
      </c>
      <c r="E174" s="113"/>
      <c r="F174" s="113"/>
      <c r="G174" s="252" t="s">
        <v>338</v>
      </c>
      <c r="H174" s="252"/>
      <c r="I174" s="96" t="s">
        <v>349</v>
      </c>
      <c r="J174" s="253">
        <v>6.9</v>
      </c>
      <c r="K174" s="254">
        <f t="shared" si="11"/>
        <v>3.45</v>
      </c>
    </row>
    <row r="175" spans="1:11" ht="14.1" customHeight="1">
      <c r="A175" s="946"/>
      <c r="B175" s="113"/>
      <c r="C175" s="19" t="s">
        <v>1499</v>
      </c>
      <c r="D175" s="9" t="s">
        <v>1497</v>
      </c>
      <c r="E175" s="113"/>
      <c r="F175" s="113"/>
      <c r="G175" s="252" t="s">
        <v>338</v>
      </c>
      <c r="H175" s="252"/>
      <c r="I175" s="96" t="s">
        <v>349</v>
      </c>
      <c r="J175" s="253">
        <v>2.2000000000000002</v>
      </c>
      <c r="K175" s="254">
        <f t="shared" si="11"/>
        <v>1.1000000000000001</v>
      </c>
    </row>
    <row r="176" spans="1:11" ht="14.1" customHeight="1">
      <c r="A176" s="946"/>
      <c r="B176" s="113"/>
      <c r="C176" s="19" t="s">
        <v>1500</v>
      </c>
      <c r="D176" s="9" t="s">
        <v>1497</v>
      </c>
      <c r="E176" s="113"/>
      <c r="F176" s="113"/>
      <c r="G176" s="252" t="s">
        <v>338</v>
      </c>
      <c r="H176" s="252"/>
      <c r="I176" s="96" t="s">
        <v>349</v>
      </c>
      <c r="J176" s="253">
        <v>10.5</v>
      </c>
      <c r="K176" s="254">
        <f t="shared" si="11"/>
        <v>5.25</v>
      </c>
    </row>
    <row r="177" spans="1:11" ht="14.1" customHeight="1">
      <c r="A177" s="946"/>
      <c r="B177" s="113"/>
      <c r="C177" s="19" t="s">
        <v>1501</v>
      </c>
      <c r="D177" s="9" t="s">
        <v>1497</v>
      </c>
      <c r="E177" s="113"/>
      <c r="F177" s="113"/>
      <c r="G177" s="252" t="s">
        <v>338</v>
      </c>
      <c r="H177" s="252"/>
      <c r="I177" s="96" t="s">
        <v>349</v>
      </c>
      <c r="J177" s="253">
        <v>10.5</v>
      </c>
      <c r="K177" s="254">
        <f t="shared" si="11"/>
        <v>5.25</v>
      </c>
    </row>
    <row r="178" spans="1:11" ht="14.1" customHeight="1">
      <c r="A178" s="946"/>
      <c r="B178" s="183"/>
      <c r="C178" s="183"/>
      <c r="D178" s="599"/>
      <c r="E178" s="186"/>
      <c r="F178" s="186">
        <v>1</v>
      </c>
      <c r="G178" s="186">
        <v>5</v>
      </c>
      <c r="H178" s="186"/>
      <c r="I178" s="187"/>
      <c r="J178" s="188">
        <f>SUM(J172:J177)</f>
        <v>71.099999999999994</v>
      </c>
      <c r="K178" s="188">
        <f>SUM(K172:K177)</f>
        <v>35.549999999999997</v>
      </c>
    </row>
    <row r="179" spans="1:11" ht="14.1" customHeight="1">
      <c r="A179" s="946"/>
      <c r="B179" s="120" t="s">
        <v>213</v>
      </c>
      <c r="C179" s="144" t="s">
        <v>1502</v>
      </c>
      <c r="D179" s="511"/>
      <c r="E179" s="125"/>
      <c r="F179" s="125"/>
      <c r="G179" s="125"/>
      <c r="H179" s="125"/>
      <c r="I179" s="125"/>
      <c r="J179" s="517"/>
      <c r="K179" s="516"/>
    </row>
    <row r="180" spans="1:11" ht="14.1" customHeight="1">
      <c r="A180" s="946"/>
      <c r="B180" s="113"/>
      <c r="C180" s="264" t="s">
        <v>472</v>
      </c>
      <c r="D180" s="9" t="s">
        <v>1450</v>
      </c>
      <c r="E180" s="113"/>
      <c r="F180" s="252" t="s">
        <v>338</v>
      </c>
      <c r="G180" s="113"/>
      <c r="H180" s="113"/>
      <c r="I180" s="260" t="s">
        <v>356</v>
      </c>
      <c r="J180" s="265">
        <v>53</v>
      </c>
      <c r="K180" s="254">
        <f>J180*50%</f>
        <v>26.5</v>
      </c>
    </row>
    <row r="181" spans="1:11" ht="14.1" customHeight="1">
      <c r="A181" s="946"/>
      <c r="B181" s="113"/>
      <c r="C181" s="264" t="s">
        <v>1503</v>
      </c>
      <c r="D181" s="9" t="s">
        <v>1450</v>
      </c>
      <c r="E181" s="113"/>
      <c r="F181" s="252" t="s">
        <v>338</v>
      </c>
      <c r="G181" s="113"/>
      <c r="H181" s="113"/>
      <c r="I181" s="260" t="s">
        <v>356</v>
      </c>
      <c r="J181" s="265">
        <v>10</v>
      </c>
      <c r="K181" s="254">
        <f>J181*50%</f>
        <v>5</v>
      </c>
    </row>
    <row r="182" spans="1:11" ht="14.1" customHeight="1">
      <c r="A182" s="946"/>
      <c r="B182" s="113"/>
      <c r="C182" s="19" t="s">
        <v>1504</v>
      </c>
      <c r="D182" s="9" t="s">
        <v>1505</v>
      </c>
      <c r="E182" s="113"/>
      <c r="F182" s="113"/>
      <c r="G182" s="252" t="s">
        <v>338</v>
      </c>
      <c r="H182" s="252"/>
      <c r="I182" s="96" t="s">
        <v>349</v>
      </c>
      <c r="J182" s="253">
        <v>2.6</v>
      </c>
      <c r="K182" s="254">
        <f>J182*50%</f>
        <v>1.3</v>
      </c>
    </row>
    <row r="183" spans="1:11" ht="14.1" customHeight="1">
      <c r="A183" s="946"/>
      <c r="B183" s="113"/>
      <c r="C183" s="19" t="s">
        <v>1506</v>
      </c>
      <c r="D183" s="9" t="s">
        <v>1505</v>
      </c>
      <c r="E183" s="113"/>
      <c r="F183" s="113"/>
      <c r="G183" s="252" t="s">
        <v>338</v>
      </c>
      <c r="H183" s="252"/>
      <c r="I183" s="96" t="s">
        <v>349</v>
      </c>
      <c r="J183" s="253">
        <v>3.7</v>
      </c>
      <c r="K183" s="254">
        <f>J183*50%</f>
        <v>1.85</v>
      </c>
    </row>
    <row r="184" spans="1:11" ht="14.1" customHeight="1">
      <c r="A184" s="946"/>
      <c r="B184" s="113"/>
      <c r="C184" s="19" t="s">
        <v>1507</v>
      </c>
      <c r="D184" s="9" t="s">
        <v>1505</v>
      </c>
      <c r="E184" s="113"/>
      <c r="F184" s="113"/>
      <c r="G184" s="252" t="s">
        <v>338</v>
      </c>
      <c r="H184" s="252"/>
      <c r="I184" s="96" t="s">
        <v>349</v>
      </c>
      <c r="J184" s="253">
        <v>8.8000000000000007</v>
      </c>
      <c r="K184" s="254">
        <f>J184*50%</f>
        <v>4.4000000000000004</v>
      </c>
    </row>
    <row r="185" spans="1:11" ht="14.1" customHeight="1">
      <c r="A185" s="947"/>
      <c r="B185" s="183"/>
      <c r="C185" s="183"/>
      <c r="D185" s="599"/>
      <c r="E185" s="186"/>
      <c r="F185" s="186">
        <v>2</v>
      </c>
      <c r="G185" s="186">
        <v>3</v>
      </c>
      <c r="H185" s="186"/>
      <c r="I185" s="187"/>
      <c r="J185" s="188">
        <f>SUM(J180:J184)</f>
        <v>78.099999999999994</v>
      </c>
      <c r="K185" s="188">
        <f>SUM(K180:K184)</f>
        <v>39.049999999999997</v>
      </c>
    </row>
    <row r="186" spans="1:11" ht="14.1" customHeight="1">
      <c r="A186" s="263"/>
      <c r="B186" s="948" t="s">
        <v>273</v>
      </c>
      <c r="C186" s="948"/>
      <c r="D186" s="948"/>
      <c r="E186" s="269"/>
      <c r="F186" s="269">
        <f>F157+F160+F170+F178+F185</f>
        <v>6</v>
      </c>
      <c r="G186" s="269">
        <f>G157+G160+G170+G178+G185</f>
        <v>16</v>
      </c>
      <c r="H186" s="269"/>
      <c r="I186" s="269"/>
      <c r="J186" s="270">
        <f>J157+J160+J170+J178+J185</f>
        <v>322.2</v>
      </c>
      <c r="K186" s="271">
        <f>K157+K160+K170+K178+K185</f>
        <v>161.1</v>
      </c>
    </row>
    <row r="187" spans="1:11" ht="14.1" customHeight="1">
      <c r="A187" s="945" t="s">
        <v>1508</v>
      </c>
      <c r="B187" s="120" t="s">
        <v>215</v>
      </c>
      <c r="C187" s="144" t="s">
        <v>1509</v>
      </c>
      <c r="D187" s="511"/>
      <c r="E187" s="125"/>
      <c r="F187" s="125"/>
      <c r="G187" s="125"/>
      <c r="H187" s="125"/>
      <c r="I187" s="125"/>
      <c r="J187" s="517"/>
      <c r="K187" s="516"/>
    </row>
    <row r="188" spans="1:11" ht="14.1" customHeight="1">
      <c r="A188" s="946"/>
      <c r="B188" s="230"/>
      <c r="C188" s="264" t="s">
        <v>1510</v>
      </c>
      <c r="D188" s="9" t="s">
        <v>1450</v>
      </c>
      <c r="E188" s="113"/>
      <c r="F188" s="252" t="s">
        <v>338</v>
      </c>
      <c r="G188" s="113"/>
      <c r="H188" s="113"/>
      <c r="I188" s="260" t="s">
        <v>356</v>
      </c>
      <c r="J188" s="265">
        <v>22</v>
      </c>
      <c r="K188" s="254">
        <f t="shared" ref="K188:K199" si="12">J188*50%</f>
        <v>11</v>
      </c>
    </row>
    <row r="189" spans="1:11" ht="14.1" customHeight="1">
      <c r="A189" s="946"/>
      <c r="B189" s="230"/>
      <c r="C189" s="264" t="s">
        <v>472</v>
      </c>
      <c r="D189" s="9" t="s">
        <v>1450</v>
      </c>
      <c r="E189" s="113"/>
      <c r="F189" s="252" t="s">
        <v>338</v>
      </c>
      <c r="G189" s="113"/>
      <c r="H189" s="113"/>
      <c r="I189" s="260" t="s">
        <v>356</v>
      </c>
      <c r="J189" s="265">
        <v>87</v>
      </c>
      <c r="K189" s="254">
        <f t="shared" si="12"/>
        <v>43.5</v>
      </c>
    </row>
    <row r="190" spans="1:11" ht="14.1" customHeight="1">
      <c r="A190" s="946"/>
      <c r="B190" s="113"/>
      <c r="C190" s="266" t="s">
        <v>1511</v>
      </c>
      <c r="D190" s="9" t="s">
        <v>1512</v>
      </c>
      <c r="E190" s="113"/>
      <c r="F190" s="113"/>
      <c r="G190" s="252" t="s">
        <v>338</v>
      </c>
      <c r="H190" s="252"/>
      <c r="I190" s="96" t="s">
        <v>349</v>
      </c>
      <c r="J190" s="253">
        <v>6</v>
      </c>
      <c r="K190" s="254">
        <f t="shared" si="12"/>
        <v>3</v>
      </c>
    </row>
    <row r="191" spans="1:11" ht="14.1" customHeight="1">
      <c r="A191" s="946"/>
      <c r="B191" s="113"/>
      <c r="C191" s="266" t="s">
        <v>1513</v>
      </c>
      <c r="D191" s="9" t="s">
        <v>1512</v>
      </c>
      <c r="E191" s="113"/>
      <c r="F191" s="113"/>
      <c r="G191" s="252" t="s">
        <v>338</v>
      </c>
      <c r="H191" s="252"/>
      <c r="I191" s="96" t="s">
        <v>349</v>
      </c>
      <c r="J191" s="253">
        <v>22</v>
      </c>
      <c r="K191" s="254">
        <f t="shared" si="12"/>
        <v>11</v>
      </c>
    </row>
    <row r="192" spans="1:11" ht="14.1" customHeight="1">
      <c r="A192" s="946"/>
      <c r="B192" s="113"/>
      <c r="C192" s="266" t="s">
        <v>1514</v>
      </c>
      <c r="D192" s="9" t="s">
        <v>1512</v>
      </c>
      <c r="E192" s="113"/>
      <c r="F192" s="113"/>
      <c r="G192" s="252" t="s">
        <v>338</v>
      </c>
      <c r="H192" s="252"/>
      <c r="I192" s="96" t="s">
        <v>349</v>
      </c>
      <c r="J192" s="253">
        <v>36</v>
      </c>
      <c r="K192" s="254">
        <f t="shared" si="12"/>
        <v>18</v>
      </c>
    </row>
    <row r="193" spans="1:11" ht="14.1" customHeight="1">
      <c r="A193" s="946"/>
      <c r="B193" s="113"/>
      <c r="C193" s="266" t="s">
        <v>1515</v>
      </c>
      <c r="D193" s="9" t="s">
        <v>1512</v>
      </c>
      <c r="E193" s="113"/>
      <c r="F193" s="113"/>
      <c r="G193" s="252" t="s">
        <v>338</v>
      </c>
      <c r="H193" s="252"/>
      <c r="I193" s="96" t="s">
        <v>349</v>
      </c>
      <c r="J193" s="253">
        <v>10</v>
      </c>
      <c r="K193" s="254">
        <f t="shared" si="12"/>
        <v>5</v>
      </c>
    </row>
    <row r="194" spans="1:11" ht="14.1" customHeight="1">
      <c r="A194" s="946"/>
      <c r="B194" s="113"/>
      <c r="C194" s="266" t="s">
        <v>972</v>
      </c>
      <c r="D194" s="9" t="s">
        <v>1512</v>
      </c>
      <c r="E194" s="113"/>
      <c r="F194" s="113"/>
      <c r="G194" s="252" t="s">
        <v>338</v>
      </c>
      <c r="H194" s="252"/>
      <c r="I194" s="96" t="s">
        <v>349</v>
      </c>
      <c r="J194" s="253">
        <v>35</v>
      </c>
      <c r="K194" s="254">
        <f t="shared" si="12"/>
        <v>17.5</v>
      </c>
    </row>
    <row r="195" spans="1:11" ht="14.1" customHeight="1">
      <c r="A195" s="946"/>
      <c r="B195" s="113"/>
      <c r="C195" s="266" t="s">
        <v>1516</v>
      </c>
      <c r="D195" s="9" t="s">
        <v>1512</v>
      </c>
      <c r="E195" s="113"/>
      <c r="F195" s="113"/>
      <c r="G195" s="252" t="s">
        <v>338</v>
      </c>
      <c r="H195" s="252"/>
      <c r="I195" s="96" t="s">
        <v>349</v>
      </c>
      <c r="J195" s="253">
        <v>8</v>
      </c>
      <c r="K195" s="254">
        <f t="shared" si="12"/>
        <v>4</v>
      </c>
    </row>
    <row r="196" spans="1:11" ht="14.1" customHeight="1">
      <c r="A196" s="946"/>
      <c r="B196" s="113"/>
      <c r="C196" s="266" t="s">
        <v>1517</v>
      </c>
      <c r="D196" s="9" t="s">
        <v>1512</v>
      </c>
      <c r="E196" s="113"/>
      <c r="F196" s="113"/>
      <c r="G196" s="252" t="s">
        <v>338</v>
      </c>
      <c r="H196" s="252"/>
      <c r="I196" s="96" t="s">
        <v>349</v>
      </c>
      <c r="J196" s="253">
        <v>12</v>
      </c>
      <c r="K196" s="254">
        <f t="shared" si="12"/>
        <v>6</v>
      </c>
    </row>
    <row r="197" spans="1:11" ht="14.1" customHeight="1">
      <c r="A197" s="946"/>
      <c r="B197" s="113"/>
      <c r="C197" s="266" t="s">
        <v>1518</v>
      </c>
      <c r="D197" s="9" t="s">
        <v>1512</v>
      </c>
      <c r="E197" s="113"/>
      <c r="F197" s="113"/>
      <c r="G197" s="252" t="s">
        <v>338</v>
      </c>
      <c r="H197" s="252"/>
      <c r="I197" s="96" t="s">
        <v>349</v>
      </c>
      <c r="J197" s="253">
        <v>42</v>
      </c>
      <c r="K197" s="254">
        <f t="shared" si="12"/>
        <v>21</v>
      </c>
    </row>
    <row r="198" spans="1:11" ht="14.1" customHeight="1">
      <c r="A198" s="946"/>
      <c r="B198" s="113"/>
      <c r="C198" s="266" t="s">
        <v>1519</v>
      </c>
      <c r="D198" s="9" t="s">
        <v>1512</v>
      </c>
      <c r="E198" s="113"/>
      <c r="F198" s="113"/>
      <c r="G198" s="252" t="s">
        <v>338</v>
      </c>
      <c r="H198" s="252"/>
      <c r="I198" s="96" t="s">
        <v>349</v>
      </c>
      <c r="J198" s="253">
        <v>20</v>
      </c>
      <c r="K198" s="254">
        <f t="shared" si="12"/>
        <v>10</v>
      </c>
    </row>
    <row r="199" spans="1:11" ht="14.1" customHeight="1">
      <c r="A199" s="946"/>
      <c r="B199" s="113"/>
      <c r="C199" s="266" t="s">
        <v>1520</v>
      </c>
      <c r="D199" s="9" t="s">
        <v>1512</v>
      </c>
      <c r="E199" s="113"/>
      <c r="F199" s="113"/>
      <c r="G199" s="252" t="s">
        <v>338</v>
      </c>
      <c r="H199" s="252"/>
      <c r="I199" s="96" t="s">
        <v>349</v>
      </c>
      <c r="J199" s="253">
        <v>20</v>
      </c>
      <c r="K199" s="254">
        <f t="shared" si="12"/>
        <v>10</v>
      </c>
    </row>
    <row r="200" spans="1:11" ht="14.1" customHeight="1">
      <c r="A200" s="946"/>
      <c r="B200" s="183"/>
      <c r="C200" s="183"/>
      <c r="D200" s="599"/>
      <c r="E200" s="186"/>
      <c r="F200" s="186">
        <v>2</v>
      </c>
      <c r="G200" s="186">
        <v>10</v>
      </c>
      <c r="H200" s="186"/>
      <c r="I200" s="187"/>
      <c r="J200" s="188">
        <f>SUM(J188:J199)</f>
        <v>320</v>
      </c>
      <c r="K200" s="188">
        <f>SUM(K188:K199)</f>
        <v>160</v>
      </c>
    </row>
    <row r="201" spans="1:11" ht="14.1" customHeight="1">
      <c r="A201" s="946"/>
      <c r="B201" s="120" t="s">
        <v>216</v>
      </c>
      <c r="C201" s="144" t="s">
        <v>1521</v>
      </c>
      <c r="D201" s="511"/>
      <c r="E201" s="125"/>
      <c r="F201" s="125"/>
      <c r="G201" s="125"/>
      <c r="H201" s="125"/>
      <c r="I201" s="125"/>
      <c r="J201" s="517"/>
      <c r="K201" s="516"/>
    </row>
    <row r="202" spans="1:11" ht="14.1" customHeight="1">
      <c r="A202" s="946"/>
      <c r="B202" s="113"/>
      <c r="C202" s="264" t="s">
        <v>472</v>
      </c>
      <c r="D202" s="9" t="s">
        <v>1522</v>
      </c>
      <c r="E202" s="113"/>
      <c r="F202" s="252" t="s">
        <v>338</v>
      </c>
      <c r="G202" s="113"/>
      <c r="H202" s="113"/>
      <c r="I202" s="260" t="s">
        <v>356</v>
      </c>
      <c r="J202" s="265">
        <v>48</v>
      </c>
      <c r="K202" s="254">
        <f>J202*50%</f>
        <v>24</v>
      </c>
    </row>
    <row r="203" spans="1:11" ht="14.1" customHeight="1">
      <c r="A203" s="946"/>
      <c r="B203" s="113"/>
      <c r="C203" s="266" t="s">
        <v>1523</v>
      </c>
      <c r="D203" s="9" t="s">
        <v>1524</v>
      </c>
      <c r="E203" s="113"/>
      <c r="F203" s="113"/>
      <c r="G203" s="252" t="s">
        <v>338</v>
      </c>
      <c r="H203" s="252"/>
      <c r="I203" s="96" t="s">
        <v>349</v>
      </c>
      <c r="J203" s="253">
        <v>6</v>
      </c>
      <c r="K203" s="254">
        <f>J203*50%</f>
        <v>3</v>
      </c>
    </row>
    <row r="204" spans="1:11" ht="14.1" customHeight="1">
      <c r="A204" s="946"/>
      <c r="B204" s="113"/>
      <c r="C204" s="266" t="s">
        <v>1525</v>
      </c>
      <c r="D204" s="9" t="s">
        <v>1524</v>
      </c>
      <c r="E204" s="113"/>
      <c r="F204" s="113"/>
      <c r="G204" s="252" t="s">
        <v>338</v>
      </c>
      <c r="H204" s="252"/>
      <c r="I204" s="96" t="s">
        <v>349</v>
      </c>
      <c r="J204" s="253">
        <v>8</v>
      </c>
      <c r="K204" s="254">
        <f>J204*50%</f>
        <v>4</v>
      </c>
    </row>
    <row r="205" spans="1:11" ht="14.1" customHeight="1">
      <c r="A205" s="946"/>
      <c r="B205" s="113"/>
      <c r="C205" s="266" t="s">
        <v>1526</v>
      </c>
      <c r="D205" s="9" t="s">
        <v>1524</v>
      </c>
      <c r="E205" s="113"/>
      <c r="F205" s="113"/>
      <c r="G205" s="252" t="s">
        <v>338</v>
      </c>
      <c r="H205" s="252"/>
      <c r="I205" s="96" t="s">
        <v>349</v>
      </c>
      <c r="J205" s="253">
        <v>12</v>
      </c>
      <c r="K205" s="254">
        <f>J205*50%</f>
        <v>6</v>
      </c>
    </row>
    <row r="206" spans="1:11" ht="14.1" customHeight="1">
      <c r="A206" s="946"/>
      <c r="B206" s="183"/>
      <c r="C206" s="183"/>
      <c r="D206" s="599"/>
      <c r="E206" s="186"/>
      <c r="F206" s="186">
        <v>1</v>
      </c>
      <c r="G206" s="186">
        <v>3</v>
      </c>
      <c r="H206" s="186"/>
      <c r="I206" s="187"/>
      <c r="J206" s="188">
        <f>SUM(J202:J205)</f>
        <v>74</v>
      </c>
      <c r="K206" s="188">
        <f>SUM(K202:K205)</f>
        <v>37</v>
      </c>
    </row>
    <row r="207" spans="1:11" ht="14.1" customHeight="1">
      <c r="A207" s="946"/>
      <c r="B207" s="120" t="s">
        <v>217</v>
      </c>
      <c r="C207" s="144" t="s">
        <v>1527</v>
      </c>
      <c r="D207" s="511"/>
      <c r="E207" s="125"/>
      <c r="F207" s="125"/>
      <c r="G207" s="125"/>
      <c r="H207" s="125"/>
      <c r="I207" s="125"/>
      <c r="J207" s="517"/>
      <c r="K207" s="516"/>
    </row>
    <row r="208" spans="1:11" ht="14.1" customHeight="1">
      <c r="A208" s="946"/>
      <c r="B208" s="113"/>
      <c r="C208" s="272" t="s">
        <v>1528</v>
      </c>
      <c r="D208" s="9" t="s">
        <v>1529</v>
      </c>
      <c r="E208" s="113"/>
      <c r="F208" s="252" t="s">
        <v>338</v>
      </c>
      <c r="H208" s="113"/>
      <c r="I208" s="260" t="s">
        <v>356</v>
      </c>
      <c r="J208" s="265">
        <v>30</v>
      </c>
      <c r="K208" s="254">
        <f t="shared" ref="K208:K214" si="13">J208*50%</f>
        <v>15</v>
      </c>
    </row>
    <row r="209" spans="1:11" ht="14.1" customHeight="1">
      <c r="A209" s="946"/>
      <c r="B209" s="113"/>
      <c r="C209" s="273" t="s">
        <v>1530</v>
      </c>
      <c r="D209" s="9" t="s">
        <v>1531</v>
      </c>
      <c r="E209" s="113"/>
      <c r="F209" s="113"/>
      <c r="G209" s="252" t="s">
        <v>338</v>
      </c>
      <c r="H209" s="113"/>
      <c r="I209" s="96" t="s">
        <v>349</v>
      </c>
      <c r="J209" s="253">
        <v>53</v>
      </c>
      <c r="K209" s="254">
        <f t="shared" si="13"/>
        <v>26.5</v>
      </c>
    </row>
    <row r="210" spans="1:11" ht="14.1" customHeight="1">
      <c r="A210" s="946"/>
      <c r="B210" s="113"/>
      <c r="C210" s="273" t="s">
        <v>1532</v>
      </c>
      <c r="D210" s="9" t="s">
        <v>1531</v>
      </c>
      <c r="E210" s="113"/>
      <c r="F210" s="113"/>
      <c r="G210" s="252" t="s">
        <v>338</v>
      </c>
      <c r="H210" s="113"/>
      <c r="I210" s="96" t="s">
        <v>349</v>
      </c>
      <c r="J210" s="253">
        <v>14</v>
      </c>
      <c r="K210" s="254">
        <f t="shared" si="13"/>
        <v>7</v>
      </c>
    </row>
    <row r="211" spans="1:11" ht="14.1" customHeight="1">
      <c r="A211" s="946"/>
      <c r="B211" s="113"/>
      <c r="C211" s="273" t="s">
        <v>1533</v>
      </c>
      <c r="D211" s="9" t="s">
        <v>1531</v>
      </c>
      <c r="E211" s="113"/>
      <c r="F211" s="113"/>
      <c r="G211" s="252" t="s">
        <v>338</v>
      </c>
      <c r="H211" s="113"/>
      <c r="I211" s="96" t="s">
        <v>349</v>
      </c>
      <c r="J211" s="253">
        <v>96</v>
      </c>
      <c r="K211" s="254">
        <f t="shared" si="13"/>
        <v>48</v>
      </c>
    </row>
    <row r="212" spans="1:11" ht="14.1" customHeight="1">
      <c r="A212" s="946"/>
      <c r="B212" s="113"/>
      <c r="C212" s="273" t="s">
        <v>1534</v>
      </c>
      <c r="D212" s="9" t="s">
        <v>1531</v>
      </c>
      <c r="E212" s="113"/>
      <c r="F212" s="113"/>
      <c r="G212" s="252" t="s">
        <v>338</v>
      </c>
      <c r="H212" s="113"/>
      <c r="I212" s="96" t="s">
        <v>349</v>
      </c>
      <c r="J212" s="253">
        <v>24</v>
      </c>
      <c r="K212" s="254">
        <f t="shared" si="13"/>
        <v>12</v>
      </c>
    </row>
    <row r="213" spans="1:11" ht="14.1" customHeight="1">
      <c r="A213" s="946"/>
      <c r="B213" s="113"/>
      <c r="C213" s="273" t="s">
        <v>1535</v>
      </c>
      <c r="D213" s="9" t="s">
        <v>1531</v>
      </c>
      <c r="E213" s="113"/>
      <c r="F213" s="113"/>
      <c r="G213" s="252" t="s">
        <v>338</v>
      </c>
      <c r="H213" s="113"/>
      <c r="I213" s="96" t="s">
        <v>349</v>
      </c>
      <c r="J213" s="253">
        <v>20</v>
      </c>
      <c r="K213" s="254">
        <f t="shared" si="13"/>
        <v>10</v>
      </c>
    </row>
    <row r="214" spans="1:11" ht="14.1" customHeight="1">
      <c r="A214" s="946"/>
      <c r="B214" s="113"/>
      <c r="C214" s="273" t="s">
        <v>1536</v>
      </c>
      <c r="D214" s="9" t="s">
        <v>1531</v>
      </c>
      <c r="E214" s="113"/>
      <c r="F214" s="113"/>
      <c r="G214" s="252" t="s">
        <v>338</v>
      </c>
      <c r="H214" s="113"/>
      <c r="I214" s="96" t="s">
        <v>349</v>
      </c>
      <c r="J214" s="253">
        <v>8</v>
      </c>
      <c r="K214" s="254">
        <f t="shared" si="13"/>
        <v>4</v>
      </c>
    </row>
    <row r="215" spans="1:11" ht="14.1" customHeight="1">
      <c r="A215" s="946"/>
      <c r="B215" s="183"/>
      <c r="C215" s="183"/>
      <c r="D215" s="599"/>
      <c r="E215" s="186"/>
      <c r="F215" s="186">
        <v>1</v>
      </c>
      <c r="G215" s="186">
        <v>6</v>
      </c>
      <c r="H215" s="186"/>
      <c r="I215" s="187"/>
      <c r="J215" s="188">
        <f>SUM(J208:J214)</f>
        <v>245</v>
      </c>
      <c r="K215" s="188">
        <f>SUM(K208:K214)</f>
        <v>122.5</v>
      </c>
    </row>
    <row r="216" spans="1:11" ht="14.1" customHeight="1">
      <c r="A216" s="946"/>
      <c r="B216" s="120" t="s">
        <v>218</v>
      </c>
      <c r="C216" s="144" t="s">
        <v>1537</v>
      </c>
      <c r="D216" s="511"/>
      <c r="E216" s="125"/>
      <c r="F216" s="125"/>
      <c r="G216" s="125"/>
      <c r="H216" s="125"/>
      <c r="I216" s="125"/>
      <c r="J216" s="517"/>
      <c r="K216" s="516"/>
    </row>
    <row r="217" spans="1:11" ht="14.1" customHeight="1">
      <c r="A217" s="946"/>
      <c r="B217" s="113"/>
      <c r="C217" s="266" t="s">
        <v>1538</v>
      </c>
      <c r="D217" s="9" t="s">
        <v>1539</v>
      </c>
      <c r="E217" s="113"/>
      <c r="F217" s="113"/>
      <c r="G217" s="252" t="s">
        <v>338</v>
      </c>
      <c r="H217" s="113"/>
      <c r="I217" s="96" t="s">
        <v>349</v>
      </c>
      <c r="J217" s="253">
        <v>20</v>
      </c>
      <c r="K217" s="254">
        <f t="shared" ref="K217:K224" si="14">J217*50%</f>
        <v>10</v>
      </c>
    </row>
    <row r="218" spans="1:11" ht="14.1" customHeight="1">
      <c r="A218" s="946"/>
      <c r="B218" s="113"/>
      <c r="C218" s="266" t="s">
        <v>1540</v>
      </c>
      <c r="D218" s="9" t="s">
        <v>1539</v>
      </c>
      <c r="E218" s="113"/>
      <c r="F218" s="113"/>
      <c r="G218" s="252" t="s">
        <v>338</v>
      </c>
      <c r="H218" s="113"/>
      <c r="I218" s="96" t="s">
        <v>349</v>
      </c>
      <c r="J218" s="253">
        <v>28</v>
      </c>
      <c r="K218" s="254">
        <f t="shared" si="14"/>
        <v>14</v>
      </c>
    </row>
    <row r="219" spans="1:11" ht="14.1" customHeight="1">
      <c r="A219" s="946"/>
      <c r="B219" s="113"/>
      <c r="C219" s="266" t="s">
        <v>1541</v>
      </c>
      <c r="D219" s="9" t="s">
        <v>1539</v>
      </c>
      <c r="E219" s="113"/>
      <c r="F219" s="113"/>
      <c r="G219" s="252" t="s">
        <v>338</v>
      </c>
      <c r="H219" s="113"/>
      <c r="I219" s="96" t="s">
        <v>349</v>
      </c>
      <c r="J219" s="253">
        <v>24</v>
      </c>
      <c r="K219" s="254">
        <f t="shared" si="14"/>
        <v>12</v>
      </c>
    </row>
    <row r="220" spans="1:11" ht="14.1" customHeight="1">
      <c r="A220" s="946"/>
      <c r="B220" s="113"/>
      <c r="C220" s="266" t="s">
        <v>1542</v>
      </c>
      <c r="D220" s="9" t="s">
        <v>1539</v>
      </c>
      <c r="E220" s="113"/>
      <c r="F220" s="113"/>
      <c r="G220" s="252" t="s">
        <v>338</v>
      </c>
      <c r="H220" s="113"/>
      <c r="I220" s="96" t="s">
        <v>349</v>
      </c>
      <c r="J220" s="253">
        <v>36</v>
      </c>
      <c r="K220" s="254">
        <f t="shared" si="14"/>
        <v>18</v>
      </c>
    </row>
    <row r="221" spans="1:11" ht="14.1" customHeight="1">
      <c r="A221" s="946"/>
      <c r="B221" s="113"/>
      <c r="C221" s="266" t="s">
        <v>1543</v>
      </c>
      <c r="D221" s="9" t="s">
        <v>1539</v>
      </c>
      <c r="E221" s="113"/>
      <c r="F221" s="113"/>
      <c r="G221" s="252" t="s">
        <v>338</v>
      </c>
      <c r="H221" s="113"/>
      <c r="I221" s="96" t="s">
        <v>349</v>
      </c>
      <c r="J221" s="253">
        <v>70</v>
      </c>
      <c r="K221" s="254">
        <f t="shared" si="14"/>
        <v>35</v>
      </c>
    </row>
    <row r="222" spans="1:11" ht="14.1" customHeight="1">
      <c r="A222" s="946"/>
      <c r="B222" s="113"/>
      <c r="C222" s="266" t="s">
        <v>1544</v>
      </c>
      <c r="D222" s="9" t="s">
        <v>1539</v>
      </c>
      <c r="E222" s="113"/>
      <c r="F222" s="113"/>
      <c r="G222" s="252" t="s">
        <v>338</v>
      </c>
      <c r="H222" s="113"/>
      <c r="I222" s="96" t="s">
        <v>349</v>
      </c>
      <c r="J222" s="253">
        <v>36</v>
      </c>
      <c r="K222" s="254">
        <f t="shared" si="14"/>
        <v>18</v>
      </c>
    </row>
    <row r="223" spans="1:11" ht="14.1" customHeight="1">
      <c r="A223" s="946"/>
      <c r="B223" s="113"/>
      <c r="C223" s="264" t="s">
        <v>1545</v>
      </c>
      <c r="D223" s="9" t="s">
        <v>1546</v>
      </c>
      <c r="E223" s="113"/>
      <c r="F223" s="252" t="s">
        <v>338</v>
      </c>
      <c r="H223" s="113"/>
      <c r="I223" s="260" t="s">
        <v>356</v>
      </c>
      <c r="J223" s="265">
        <v>26</v>
      </c>
      <c r="K223" s="254">
        <f t="shared" si="14"/>
        <v>13</v>
      </c>
    </row>
    <row r="224" spans="1:11" ht="14.1" customHeight="1">
      <c r="A224" s="946"/>
      <c r="B224" s="113"/>
      <c r="C224" s="264" t="s">
        <v>1547</v>
      </c>
      <c r="D224" s="9" t="s">
        <v>1546</v>
      </c>
      <c r="E224" s="113"/>
      <c r="F224" s="252" t="s">
        <v>338</v>
      </c>
      <c r="H224" s="113"/>
      <c r="I224" s="260" t="s">
        <v>356</v>
      </c>
      <c r="J224" s="265">
        <v>15</v>
      </c>
      <c r="K224" s="254">
        <f t="shared" si="14"/>
        <v>7.5</v>
      </c>
    </row>
    <row r="225" spans="1:11" ht="14.1" customHeight="1">
      <c r="A225" s="946"/>
      <c r="B225" s="183"/>
      <c r="C225" s="183"/>
      <c r="D225" s="599"/>
      <c r="E225" s="186"/>
      <c r="F225" s="186">
        <v>2</v>
      </c>
      <c r="G225" s="186">
        <v>6</v>
      </c>
      <c r="H225" s="186"/>
      <c r="I225" s="187"/>
      <c r="J225" s="188">
        <f>SUM(J217:J224)</f>
        <v>255</v>
      </c>
      <c r="K225" s="188">
        <f>SUM(K217:K224)</f>
        <v>127.5</v>
      </c>
    </row>
    <row r="226" spans="1:11" ht="14.1" customHeight="1">
      <c r="A226" s="946"/>
      <c r="B226" s="120" t="s">
        <v>219</v>
      </c>
      <c r="C226" s="144" t="s">
        <v>1548</v>
      </c>
      <c r="D226" s="511"/>
      <c r="E226" s="125"/>
      <c r="F226" s="125"/>
      <c r="G226" s="125"/>
      <c r="H226" s="125"/>
      <c r="I226" s="125"/>
      <c r="J226" s="517"/>
      <c r="K226" s="516"/>
    </row>
    <row r="227" spans="1:11" ht="14.1" customHeight="1">
      <c r="A227" s="946"/>
      <c r="B227" s="113"/>
      <c r="C227" s="266" t="s">
        <v>1394</v>
      </c>
      <c r="D227" s="9" t="s">
        <v>1549</v>
      </c>
      <c r="E227" s="113"/>
      <c r="G227" s="252" t="s">
        <v>338</v>
      </c>
      <c r="H227" s="113"/>
      <c r="I227" s="96" t="s">
        <v>349</v>
      </c>
      <c r="J227" s="253">
        <v>60</v>
      </c>
      <c r="K227" s="254">
        <f>J227*50%</f>
        <v>30</v>
      </c>
    </row>
    <row r="228" spans="1:11" ht="14.1" customHeight="1">
      <c r="A228" s="946"/>
      <c r="B228" s="113"/>
      <c r="C228" s="266" t="s">
        <v>1550</v>
      </c>
      <c r="D228" s="9" t="s">
        <v>1549</v>
      </c>
      <c r="E228" s="113"/>
      <c r="G228" s="252" t="s">
        <v>338</v>
      </c>
      <c r="H228" s="113"/>
      <c r="I228" s="96" t="s">
        <v>349</v>
      </c>
      <c r="J228" s="253">
        <v>9</v>
      </c>
      <c r="K228" s="254">
        <f>J228*50%</f>
        <v>4.5</v>
      </c>
    </row>
    <row r="229" spans="1:11" ht="14.1" customHeight="1">
      <c r="A229" s="946"/>
      <c r="B229" s="113"/>
      <c r="C229" s="264" t="s">
        <v>1551</v>
      </c>
      <c r="D229" s="9" t="s">
        <v>1552</v>
      </c>
      <c r="E229" s="113"/>
      <c r="F229" s="252" t="s">
        <v>338</v>
      </c>
      <c r="H229" s="113"/>
      <c r="I229" s="260" t="s">
        <v>356</v>
      </c>
      <c r="J229" s="265">
        <v>25</v>
      </c>
      <c r="K229" s="254">
        <f>J229*50%</f>
        <v>12.5</v>
      </c>
    </row>
    <row r="230" spans="1:11" ht="14.1" customHeight="1">
      <c r="A230" s="947"/>
      <c r="B230" s="183"/>
      <c r="C230" s="183"/>
      <c r="D230" s="599"/>
      <c r="E230" s="186"/>
      <c r="F230" s="186">
        <v>1</v>
      </c>
      <c r="G230" s="186">
        <v>2</v>
      </c>
      <c r="H230" s="186"/>
      <c r="I230" s="187"/>
      <c r="J230" s="188">
        <f>SUM(J227:J229)</f>
        <v>94</v>
      </c>
      <c r="K230" s="188">
        <f>SUM(K227:K229)</f>
        <v>47</v>
      </c>
    </row>
    <row r="231" spans="1:11" ht="14.1" customHeight="1">
      <c r="A231" s="269"/>
      <c r="B231" s="948" t="s">
        <v>273</v>
      </c>
      <c r="C231" s="948"/>
      <c r="D231" s="948"/>
      <c r="E231" s="269"/>
      <c r="F231" s="269">
        <f>F200+F206+F215+F225+F230</f>
        <v>7</v>
      </c>
      <c r="G231" s="269">
        <f>G200+G206+G215+G225+G230</f>
        <v>27</v>
      </c>
      <c r="H231" s="269"/>
      <c r="I231" s="269"/>
      <c r="J231" s="270">
        <f>J200+J206+J215+J225+J230</f>
        <v>988</v>
      </c>
      <c r="K231" s="271">
        <f>K200+K206+K215+K225+K230</f>
        <v>494</v>
      </c>
    </row>
    <row r="232" spans="1:11" ht="14.1" customHeight="1">
      <c r="A232" s="945" t="s">
        <v>1553</v>
      </c>
      <c r="B232" s="120" t="s">
        <v>221</v>
      </c>
      <c r="C232" s="144" t="s">
        <v>1554</v>
      </c>
      <c r="D232" s="511"/>
      <c r="E232" s="125"/>
      <c r="F232" s="125"/>
      <c r="G232" s="125"/>
      <c r="H232" s="125"/>
      <c r="I232" s="125"/>
      <c r="J232" s="517"/>
      <c r="K232" s="516"/>
    </row>
    <row r="233" spans="1:11" ht="14.1" customHeight="1">
      <c r="A233" s="946"/>
      <c r="B233" s="146"/>
      <c r="C233" s="264" t="s">
        <v>1555</v>
      </c>
      <c r="D233" s="9" t="s">
        <v>1556</v>
      </c>
      <c r="E233" s="113"/>
      <c r="F233" s="252" t="s">
        <v>338</v>
      </c>
      <c r="G233" s="113"/>
      <c r="H233" s="113"/>
      <c r="I233" s="260" t="s">
        <v>356</v>
      </c>
      <c r="J233" s="265">
        <v>12</v>
      </c>
      <c r="K233" s="254">
        <f>J233*50%</f>
        <v>6</v>
      </c>
    </row>
    <row r="234" spans="1:11" ht="14.1" customHeight="1">
      <c r="A234" s="946"/>
      <c r="B234" s="146"/>
      <c r="C234" s="264" t="s">
        <v>1557</v>
      </c>
      <c r="D234" s="9" t="s">
        <v>1556</v>
      </c>
      <c r="E234" s="113"/>
      <c r="F234" s="252" t="s">
        <v>338</v>
      </c>
      <c r="G234" s="113"/>
      <c r="H234" s="113"/>
      <c r="I234" s="260" t="s">
        <v>356</v>
      </c>
      <c r="J234" s="265">
        <v>84</v>
      </c>
      <c r="K234" s="254">
        <f>J234*50%</f>
        <v>42</v>
      </c>
    </row>
    <row r="235" spans="1:11" ht="14.1" customHeight="1">
      <c r="A235" s="946"/>
      <c r="B235" s="146"/>
      <c r="C235" s="19" t="s">
        <v>1558</v>
      </c>
      <c r="D235" s="9" t="s">
        <v>1559</v>
      </c>
      <c r="E235" s="113"/>
      <c r="F235" s="113"/>
      <c r="G235" s="252" t="s">
        <v>338</v>
      </c>
      <c r="H235" s="252"/>
      <c r="I235" s="96" t="s">
        <v>349</v>
      </c>
      <c r="J235" s="253">
        <v>26</v>
      </c>
      <c r="K235" s="254">
        <f t="shared" ref="K235:K241" si="15">J235*50%</f>
        <v>13</v>
      </c>
    </row>
    <row r="236" spans="1:11" ht="14.1" customHeight="1">
      <c r="A236" s="946"/>
      <c r="B236" s="146"/>
      <c r="C236" s="19" t="s">
        <v>601</v>
      </c>
      <c r="D236" s="9" t="s">
        <v>1559</v>
      </c>
      <c r="E236" s="113"/>
      <c r="F236" s="113"/>
      <c r="G236" s="252" t="s">
        <v>338</v>
      </c>
      <c r="H236" s="252"/>
      <c r="I236" s="96" t="s">
        <v>349</v>
      </c>
      <c r="J236" s="253">
        <v>16</v>
      </c>
      <c r="K236" s="254">
        <f t="shared" si="15"/>
        <v>8</v>
      </c>
    </row>
    <row r="237" spans="1:11" ht="14.1" customHeight="1">
      <c r="A237" s="946"/>
      <c r="B237" s="146"/>
      <c r="C237" s="19" t="s">
        <v>654</v>
      </c>
      <c r="D237" s="9" t="s">
        <v>1559</v>
      </c>
      <c r="E237" s="113"/>
      <c r="F237" s="113"/>
      <c r="G237" s="252" t="s">
        <v>338</v>
      </c>
      <c r="H237" s="252"/>
      <c r="I237" s="96" t="s">
        <v>349</v>
      </c>
      <c r="J237" s="253">
        <v>28</v>
      </c>
      <c r="K237" s="254">
        <f t="shared" si="15"/>
        <v>14</v>
      </c>
    </row>
    <row r="238" spans="1:11" ht="14.1" customHeight="1">
      <c r="A238" s="946"/>
      <c r="B238" s="146"/>
      <c r="C238" s="19" t="s">
        <v>1560</v>
      </c>
      <c r="D238" s="9" t="s">
        <v>1559</v>
      </c>
      <c r="E238" s="113"/>
      <c r="F238" s="113"/>
      <c r="G238" s="252" t="s">
        <v>338</v>
      </c>
      <c r="H238" s="252"/>
      <c r="I238" s="96" t="s">
        <v>349</v>
      </c>
      <c r="J238" s="253">
        <v>64</v>
      </c>
      <c r="K238" s="254">
        <f t="shared" si="15"/>
        <v>32</v>
      </c>
    </row>
    <row r="239" spans="1:11" ht="14.1" customHeight="1">
      <c r="A239" s="946"/>
      <c r="B239" s="146"/>
      <c r="C239" s="19" t="s">
        <v>1561</v>
      </c>
      <c r="D239" s="9" t="s">
        <v>1559</v>
      </c>
      <c r="E239" s="113"/>
      <c r="F239" s="113"/>
      <c r="G239" s="252" t="s">
        <v>338</v>
      </c>
      <c r="H239" s="252"/>
      <c r="I239" s="96" t="s">
        <v>349</v>
      </c>
      <c r="J239" s="253">
        <v>26</v>
      </c>
      <c r="K239" s="254">
        <f t="shared" si="15"/>
        <v>13</v>
      </c>
    </row>
    <row r="240" spans="1:11" ht="14.1" customHeight="1">
      <c r="A240" s="946"/>
      <c r="B240" s="146"/>
      <c r="C240" s="19" t="s">
        <v>1562</v>
      </c>
      <c r="D240" s="9" t="s">
        <v>1559</v>
      </c>
      <c r="E240" s="113"/>
      <c r="F240" s="113"/>
      <c r="G240" s="252" t="s">
        <v>338</v>
      </c>
      <c r="H240" s="252"/>
      <c r="I240" s="96" t="s">
        <v>349</v>
      </c>
      <c r="J240" s="253">
        <v>5</v>
      </c>
      <c r="K240" s="254">
        <f t="shared" si="15"/>
        <v>2.5</v>
      </c>
    </row>
    <row r="241" spans="1:11" ht="14.1" customHeight="1">
      <c r="A241" s="946"/>
      <c r="B241" s="146"/>
      <c r="C241" s="19" t="s">
        <v>1563</v>
      </c>
      <c r="D241" s="9" t="s">
        <v>1559</v>
      </c>
      <c r="E241" s="113"/>
      <c r="F241" s="113"/>
      <c r="G241" s="252" t="s">
        <v>338</v>
      </c>
      <c r="H241" s="252"/>
      <c r="I241" s="96" t="s">
        <v>349</v>
      </c>
      <c r="J241" s="253">
        <v>8</v>
      </c>
      <c r="K241" s="254">
        <f t="shared" si="15"/>
        <v>4</v>
      </c>
    </row>
    <row r="242" spans="1:11" ht="14.1" customHeight="1">
      <c r="A242" s="946"/>
      <c r="B242" s="183"/>
      <c r="C242" s="183"/>
      <c r="D242" s="599"/>
      <c r="E242" s="186"/>
      <c r="F242" s="186">
        <v>2</v>
      </c>
      <c r="G242" s="186">
        <v>7</v>
      </c>
      <c r="H242" s="186"/>
      <c r="I242" s="187"/>
      <c r="J242" s="188">
        <f>SUM(J233:J241)</f>
        <v>269</v>
      </c>
      <c r="K242" s="188">
        <f>SUM(K233:K241)</f>
        <v>134.5</v>
      </c>
    </row>
    <row r="243" spans="1:11" ht="14.1" customHeight="1">
      <c r="A243" s="946"/>
      <c r="B243" s="120" t="s">
        <v>222</v>
      </c>
      <c r="C243" s="144" t="s">
        <v>1564</v>
      </c>
      <c r="D243" s="511"/>
      <c r="E243" s="125"/>
      <c r="F243" s="125"/>
      <c r="G243" s="125"/>
      <c r="H243" s="125"/>
      <c r="I243" s="125"/>
      <c r="J243" s="517"/>
      <c r="K243" s="516"/>
    </row>
    <row r="244" spans="1:11" ht="14.1" customHeight="1">
      <c r="A244" s="946"/>
      <c r="B244" s="113"/>
      <c r="C244" s="264" t="s">
        <v>1565</v>
      </c>
      <c r="D244" s="9" t="s">
        <v>1566</v>
      </c>
      <c r="E244" s="113"/>
      <c r="F244" s="252" t="s">
        <v>338</v>
      </c>
      <c r="G244" s="113"/>
      <c r="H244" s="113"/>
      <c r="I244" s="260" t="s">
        <v>445</v>
      </c>
      <c r="J244" s="265">
        <v>336</v>
      </c>
      <c r="K244" s="254">
        <v>252</v>
      </c>
    </row>
    <row r="245" spans="1:11" ht="14.1" customHeight="1">
      <c r="A245" s="946"/>
      <c r="B245" s="113"/>
      <c r="C245" s="264" t="s">
        <v>1567</v>
      </c>
      <c r="D245" s="9" t="s">
        <v>1568</v>
      </c>
      <c r="E245" s="113"/>
      <c r="F245" s="252"/>
      <c r="G245" s="252" t="s">
        <v>338</v>
      </c>
      <c r="H245" s="113"/>
      <c r="I245" s="260" t="s">
        <v>349</v>
      </c>
      <c r="J245" s="265">
        <v>4</v>
      </c>
      <c r="K245" s="265">
        <f>J245*50%</f>
        <v>2</v>
      </c>
    </row>
    <row r="246" spans="1:11" ht="14.1" customHeight="1">
      <c r="A246" s="946"/>
      <c r="B246" s="183"/>
      <c r="C246" s="183"/>
      <c r="D246" s="599"/>
      <c r="E246" s="186"/>
      <c r="F246" s="186">
        <v>1</v>
      </c>
      <c r="G246" s="186">
        <v>1</v>
      </c>
      <c r="H246" s="186"/>
      <c r="I246" s="187"/>
      <c r="J246" s="188">
        <f>SUM(J244:J245)</f>
        <v>340</v>
      </c>
      <c r="K246" s="188">
        <f>SUM(K244:K245)</f>
        <v>254</v>
      </c>
    </row>
    <row r="247" spans="1:11" ht="14.1" customHeight="1">
      <c r="A247" s="946"/>
      <c r="B247" s="120" t="s">
        <v>223</v>
      </c>
      <c r="C247" s="144" t="s">
        <v>1569</v>
      </c>
      <c r="D247" s="511"/>
      <c r="E247" s="125"/>
      <c r="F247" s="125"/>
      <c r="G247" s="125"/>
      <c r="H247" s="125"/>
      <c r="I247" s="125"/>
      <c r="J247" s="517"/>
      <c r="K247" s="516"/>
    </row>
    <row r="248" spans="1:11" ht="14.1" customHeight="1">
      <c r="A248" s="946"/>
      <c r="B248" s="113"/>
      <c r="C248" s="264" t="s">
        <v>1570</v>
      </c>
      <c r="D248" s="9" t="s">
        <v>1571</v>
      </c>
      <c r="E248" s="113"/>
      <c r="F248" s="252" t="s">
        <v>338</v>
      </c>
      <c r="G248" s="113"/>
      <c r="H248" s="113"/>
      <c r="I248" s="260" t="s">
        <v>356</v>
      </c>
      <c r="J248" s="265">
        <v>20</v>
      </c>
      <c r="K248" s="254">
        <f t="shared" ref="K248:K253" si="16">J248*50%</f>
        <v>10</v>
      </c>
    </row>
    <row r="249" spans="1:11" ht="14.1" customHeight="1">
      <c r="A249" s="946"/>
      <c r="B249" s="113"/>
      <c r="C249" s="264" t="s">
        <v>465</v>
      </c>
      <c r="D249" s="9" t="s">
        <v>1571</v>
      </c>
      <c r="E249" s="113"/>
      <c r="F249" s="252" t="s">
        <v>338</v>
      </c>
      <c r="G249" s="113"/>
      <c r="H249" s="113"/>
      <c r="I249" s="260" t="s">
        <v>356</v>
      </c>
      <c r="J249" s="265">
        <v>30</v>
      </c>
      <c r="K249" s="254">
        <f t="shared" si="16"/>
        <v>15</v>
      </c>
    </row>
    <row r="250" spans="1:11" ht="14.1" customHeight="1">
      <c r="A250" s="946"/>
      <c r="B250" s="113"/>
      <c r="C250" s="266" t="s">
        <v>1572</v>
      </c>
      <c r="D250" s="9" t="s">
        <v>1573</v>
      </c>
      <c r="E250" s="113"/>
      <c r="F250" s="113"/>
      <c r="G250" s="252" t="s">
        <v>338</v>
      </c>
      <c r="H250" s="252"/>
      <c r="I250" s="96" t="s">
        <v>349</v>
      </c>
      <c r="J250" s="253">
        <v>16</v>
      </c>
      <c r="K250" s="254">
        <f t="shared" si="16"/>
        <v>8</v>
      </c>
    </row>
    <row r="251" spans="1:11" ht="14.1" customHeight="1">
      <c r="A251" s="946"/>
      <c r="B251" s="113"/>
      <c r="C251" s="266" t="s">
        <v>1574</v>
      </c>
      <c r="D251" s="9" t="s">
        <v>1573</v>
      </c>
      <c r="E251" s="113"/>
      <c r="F251" s="113"/>
      <c r="G251" s="252" t="s">
        <v>338</v>
      </c>
      <c r="H251" s="252"/>
      <c r="I251" s="96" t="s">
        <v>349</v>
      </c>
      <c r="J251" s="253">
        <v>72</v>
      </c>
      <c r="K251" s="254">
        <f t="shared" si="16"/>
        <v>36</v>
      </c>
    </row>
    <row r="252" spans="1:11" ht="14.1" customHeight="1">
      <c r="A252" s="946"/>
      <c r="B252" s="113"/>
      <c r="C252" s="266" t="s">
        <v>625</v>
      </c>
      <c r="D252" s="9" t="s">
        <v>1573</v>
      </c>
      <c r="E252" s="113"/>
      <c r="F252" s="113"/>
      <c r="G252" s="252" t="s">
        <v>338</v>
      </c>
      <c r="H252" s="252"/>
      <c r="I252" s="96" t="s">
        <v>349</v>
      </c>
      <c r="J252" s="253">
        <v>65</v>
      </c>
      <c r="K252" s="254">
        <f t="shared" si="16"/>
        <v>32.5</v>
      </c>
    </row>
    <row r="253" spans="1:11" ht="14.1" customHeight="1">
      <c r="A253" s="946"/>
      <c r="B253" s="113"/>
      <c r="C253" s="266" t="s">
        <v>1575</v>
      </c>
      <c r="D253" s="9" t="s">
        <v>1573</v>
      </c>
      <c r="E253" s="113"/>
      <c r="F253" s="113"/>
      <c r="G253" s="252" t="s">
        <v>338</v>
      </c>
      <c r="H253" s="252"/>
      <c r="I253" s="96" t="s">
        <v>349</v>
      </c>
      <c r="J253" s="253">
        <v>18</v>
      </c>
      <c r="K253" s="254">
        <f t="shared" si="16"/>
        <v>9</v>
      </c>
    </row>
    <row r="254" spans="1:11" ht="14.1" customHeight="1">
      <c r="A254" s="946"/>
      <c r="B254" s="183"/>
      <c r="C254" s="183"/>
      <c r="D254" s="599"/>
      <c r="E254" s="186"/>
      <c r="F254" s="186">
        <v>2</v>
      </c>
      <c r="G254" s="186">
        <v>4</v>
      </c>
      <c r="H254" s="186"/>
      <c r="I254" s="187"/>
      <c r="J254" s="188">
        <f>SUM(J248:J253)</f>
        <v>221</v>
      </c>
      <c r="K254" s="188">
        <f>SUM(K248:K253)</f>
        <v>110.5</v>
      </c>
    </row>
    <row r="255" spans="1:11" ht="14.1" customHeight="1">
      <c r="A255" s="946"/>
      <c r="B255" s="120" t="s">
        <v>224</v>
      </c>
      <c r="C255" s="144" t="s">
        <v>1576</v>
      </c>
      <c r="D255" s="511"/>
      <c r="E255" s="125"/>
      <c r="F255" s="125"/>
      <c r="G255" s="125"/>
      <c r="H255" s="125"/>
      <c r="I255" s="125"/>
      <c r="J255" s="517"/>
      <c r="K255" s="516"/>
    </row>
    <row r="256" spans="1:11" ht="14.1" customHeight="1">
      <c r="A256" s="946"/>
      <c r="B256" s="113"/>
      <c r="C256" s="266" t="s">
        <v>1577</v>
      </c>
      <c r="D256" s="9" t="s">
        <v>1578</v>
      </c>
      <c r="E256" s="113"/>
      <c r="F256" s="113"/>
      <c r="G256" s="252" t="s">
        <v>338</v>
      </c>
      <c r="H256" s="252"/>
      <c r="I256" s="96" t="s">
        <v>349</v>
      </c>
      <c r="J256" s="253">
        <v>38</v>
      </c>
      <c r="K256" s="254">
        <f t="shared" ref="K256:K263" si="17">J256*50%</f>
        <v>19</v>
      </c>
    </row>
    <row r="257" spans="1:11" ht="14.1" customHeight="1">
      <c r="A257" s="946"/>
      <c r="B257" s="113"/>
      <c r="C257" s="266" t="s">
        <v>1579</v>
      </c>
      <c r="D257" s="9" t="s">
        <v>1578</v>
      </c>
      <c r="E257" s="113"/>
      <c r="F257" s="113"/>
      <c r="G257" s="252" t="s">
        <v>338</v>
      </c>
      <c r="H257" s="252"/>
      <c r="I257" s="96" t="s">
        <v>349</v>
      </c>
      <c r="J257" s="253">
        <v>30</v>
      </c>
      <c r="K257" s="254">
        <f t="shared" si="17"/>
        <v>15</v>
      </c>
    </row>
    <row r="258" spans="1:11" ht="14.1" customHeight="1">
      <c r="A258" s="946"/>
      <c r="B258" s="113"/>
      <c r="C258" s="266" t="s">
        <v>1394</v>
      </c>
      <c r="D258" s="9" t="s">
        <v>1578</v>
      </c>
      <c r="E258" s="113"/>
      <c r="F258" s="113"/>
      <c r="G258" s="252" t="s">
        <v>338</v>
      </c>
      <c r="H258" s="252"/>
      <c r="I258" s="96" t="s">
        <v>349</v>
      </c>
      <c r="J258" s="253">
        <v>21</v>
      </c>
      <c r="K258" s="254">
        <f t="shared" si="17"/>
        <v>10.5</v>
      </c>
    </row>
    <row r="259" spans="1:11" ht="14.1" customHeight="1">
      <c r="A259" s="946"/>
      <c r="B259" s="113"/>
      <c r="C259" s="266" t="s">
        <v>1408</v>
      </c>
      <c r="D259" s="9" t="s">
        <v>1578</v>
      </c>
      <c r="E259" s="113"/>
      <c r="F259" s="113"/>
      <c r="G259" s="252" t="s">
        <v>338</v>
      </c>
      <c r="H259" s="252"/>
      <c r="I259" s="96" t="s">
        <v>349</v>
      </c>
      <c r="J259" s="253">
        <v>5</v>
      </c>
      <c r="K259" s="254">
        <f t="shared" si="17"/>
        <v>2.5</v>
      </c>
    </row>
    <row r="260" spans="1:11" ht="14.1" customHeight="1">
      <c r="A260" s="946"/>
      <c r="B260" s="113"/>
      <c r="C260" s="266" t="s">
        <v>1580</v>
      </c>
      <c r="D260" s="9" t="s">
        <v>1578</v>
      </c>
      <c r="E260" s="113"/>
      <c r="F260" s="113"/>
      <c r="G260" s="252" t="s">
        <v>338</v>
      </c>
      <c r="H260" s="252"/>
      <c r="I260" s="96" t="s">
        <v>349</v>
      </c>
      <c r="J260" s="253">
        <v>20</v>
      </c>
      <c r="K260" s="254">
        <f t="shared" si="17"/>
        <v>10</v>
      </c>
    </row>
    <row r="261" spans="1:11" ht="14.1" customHeight="1">
      <c r="A261" s="946"/>
      <c r="B261" s="113"/>
      <c r="C261" s="266" t="s">
        <v>1581</v>
      </c>
      <c r="D261" s="9" t="s">
        <v>1578</v>
      </c>
      <c r="E261" s="113"/>
      <c r="F261" s="113"/>
      <c r="G261" s="252" t="s">
        <v>338</v>
      </c>
      <c r="H261" s="252"/>
      <c r="I261" s="96" t="s">
        <v>349</v>
      </c>
      <c r="J261" s="253">
        <v>18</v>
      </c>
      <c r="K261" s="254">
        <f t="shared" si="17"/>
        <v>9</v>
      </c>
    </row>
    <row r="262" spans="1:11" ht="14.1" customHeight="1">
      <c r="A262" s="946"/>
      <c r="B262" s="113"/>
      <c r="C262" s="266" t="s">
        <v>1582</v>
      </c>
      <c r="D262" s="9" t="s">
        <v>1578</v>
      </c>
      <c r="E262" s="113"/>
      <c r="F262" s="113"/>
      <c r="G262" s="252" t="s">
        <v>338</v>
      </c>
      <c r="H262" s="252"/>
      <c r="I262" s="96" t="s">
        <v>349</v>
      </c>
      <c r="J262" s="253">
        <v>20</v>
      </c>
      <c r="K262" s="254">
        <f t="shared" si="17"/>
        <v>10</v>
      </c>
    </row>
    <row r="263" spans="1:11" ht="14.1" customHeight="1">
      <c r="A263" s="946"/>
      <c r="B263" s="113"/>
      <c r="C263" s="266" t="s">
        <v>1583</v>
      </c>
      <c r="D263" s="9" t="s">
        <v>1578</v>
      </c>
      <c r="E263" s="113"/>
      <c r="F263" s="113"/>
      <c r="G263" s="252" t="s">
        <v>338</v>
      </c>
      <c r="H263" s="252"/>
      <c r="I263" s="96" t="s">
        <v>349</v>
      </c>
      <c r="J263" s="253">
        <v>25</v>
      </c>
      <c r="K263" s="254">
        <f t="shared" si="17"/>
        <v>12.5</v>
      </c>
    </row>
    <row r="264" spans="1:11" ht="14.1" customHeight="1">
      <c r="A264" s="946"/>
      <c r="B264" s="183"/>
      <c r="C264" s="183"/>
      <c r="D264" s="599"/>
      <c r="E264" s="186"/>
      <c r="F264" s="186">
        <v>0</v>
      </c>
      <c r="G264" s="186">
        <v>8</v>
      </c>
      <c r="H264" s="186"/>
      <c r="I264" s="187"/>
      <c r="J264" s="188">
        <f>SUM(J256:J263)</f>
        <v>177</v>
      </c>
      <c r="K264" s="188">
        <f>SUM(K256:K263)</f>
        <v>88.5</v>
      </c>
    </row>
    <row r="265" spans="1:11" ht="14.1" customHeight="1">
      <c r="A265" s="946"/>
      <c r="B265" s="120" t="s">
        <v>225</v>
      </c>
      <c r="C265" s="144" t="s">
        <v>1584</v>
      </c>
      <c r="D265" s="511"/>
      <c r="E265" s="125"/>
      <c r="F265" s="125"/>
      <c r="G265" s="125"/>
      <c r="H265" s="125"/>
      <c r="I265" s="125"/>
      <c r="J265" s="517"/>
      <c r="K265" s="516"/>
    </row>
    <row r="266" spans="1:11" ht="14.1" customHeight="1">
      <c r="A266" s="946"/>
      <c r="B266" s="113"/>
      <c r="C266" s="264" t="s">
        <v>1393</v>
      </c>
      <c r="D266" s="9" t="s">
        <v>1450</v>
      </c>
      <c r="E266" s="113"/>
      <c r="F266" s="252" t="s">
        <v>338</v>
      </c>
      <c r="G266" s="113"/>
      <c r="H266" s="113"/>
      <c r="I266" s="260" t="s">
        <v>356</v>
      </c>
      <c r="J266" s="265">
        <v>57</v>
      </c>
      <c r="K266" s="254">
        <f>J266*50%</f>
        <v>28.5</v>
      </c>
    </row>
    <row r="267" spans="1:11" ht="14.1" customHeight="1">
      <c r="A267" s="946"/>
      <c r="B267" s="113"/>
      <c r="C267" s="19" t="s">
        <v>1585</v>
      </c>
      <c r="D267" s="9" t="s">
        <v>1586</v>
      </c>
      <c r="E267" s="113"/>
      <c r="F267" s="113"/>
      <c r="G267" s="252" t="s">
        <v>338</v>
      </c>
      <c r="H267" s="252"/>
      <c r="I267" s="96" t="s">
        <v>349</v>
      </c>
      <c r="J267" s="253">
        <v>3</v>
      </c>
      <c r="K267" s="254">
        <f t="shared" ref="K267:K275" si="18">J267*50%</f>
        <v>1.5</v>
      </c>
    </row>
    <row r="268" spans="1:11" ht="14.1" customHeight="1">
      <c r="A268" s="946"/>
      <c r="B268" s="113"/>
      <c r="C268" s="19" t="s">
        <v>1587</v>
      </c>
      <c r="D268" s="9" t="s">
        <v>1586</v>
      </c>
      <c r="E268" s="113"/>
      <c r="F268" s="113"/>
      <c r="G268" s="252" t="s">
        <v>338</v>
      </c>
      <c r="H268" s="252"/>
      <c r="I268" s="96" t="s">
        <v>349</v>
      </c>
      <c r="J268" s="253">
        <v>27</v>
      </c>
      <c r="K268" s="254">
        <f t="shared" si="18"/>
        <v>13.5</v>
      </c>
    </row>
    <row r="269" spans="1:11" ht="14.1" customHeight="1">
      <c r="A269" s="946"/>
      <c r="B269" s="113"/>
      <c r="C269" s="19" t="s">
        <v>1588</v>
      </c>
      <c r="D269" s="9" t="s">
        <v>1586</v>
      </c>
      <c r="E269" s="113"/>
      <c r="F269" s="113"/>
      <c r="G269" s="252" t="s">
        <v>338</v>
      </c>
      <c r="H269" s="252"/>
      <c r="I269" s="96" t="s">
        <v>349</v>
      </c>
      <c r="J269" s="253">
        <v>38</v>
      </c>
      <c r="K269" s="254">
        <f t="shared" si="18"/>
        <v>19</v>
      </c>
    </row>
    <row r="270" spans="1:11" ht="14.1" customHeight="1">
      <c r="A270" s="946"/>
      <c r="B270" s="113"/>
      <c r="C270" s="274" t="s">
        <v>1589</v>
      </c>
      <c r="D270" s="9" t="s">
        <v>1586</v>
      </c>
      <c r="E270" s="113"/>
      <c r="F270" s="113"/>
      <c r="G270" s="252" t="s">
        <v>338</v>
      </c>
      <c r="H270" s="252"/>
      <c r="I270" s="96" t="s">
        <v>349</v>
      </c>
      <c r="J270" s="275">
        <v>19</v>
      </c>
      <c r="K270" s="254">
        <f t="shared" si="18"/>
        <v>9.5</v>
      </c>
    </row>
    <row r="271" spans="1:11" ht="14.1" customHeight="1">
      <c r="A271" s="946"/>
      <c r="B271" s="113"/>
      <c r="C271" s="19" t="s">
        <v>1590</v>
      </c>
      <c r="D271" s="9" t="s">
        <v>1586</v>
      </c>
      <c r="E271" s="113"/>
      <c r="F271" s="113"/>
      <c r="G271" s="252" t="s">
        <v>338</v>
      </c>
      <c r="H271" s="252"/>
      <c r="I271" s="96" t="s">
        <v>349</v>
      </c>
      <c r="J271" s="253">
        <v>24</v>
      </c>
      <c r="K271" s="254">
        <f t="shared" si="18"/>
        <v>12</v>
      </c>
    </row>
    <row r="272" spans="1:11" ht="14.1" customHeight="1">
      <c r="A272" s="946"/>
      <c r="B272" s="113"/>
      <c r="C272" s="19" t="s">
        <v>1591</v>
      </c>
      <c r="D272" s="9" t="s">
        <v>1586</v>
      </c>
      <c r="E272" s="113"/>
      <c r="F272" s="113"/>
      <c r="G272" s="252" t="s">
        <v>338</v>
      </c>
      <c r="H272" s="252"/>
      <c r="I272" s="96" t="s">
        <v>349</v>
      </c>
      <c r="J272" s="253">
        <v>77</v>
      </c>
      <c r="K272" s="254">
        <f t="shared" si="18"/>
        <v>38.5</v>
      </c>
    </row>
    <row r="273" spans="1:11" ht="14.1" customHeight="1">
      <c r="A273" s="946"/>
      <c r="B273" s="113"/>
      <c r="C273" s="19" t="s">
        <v>1592</v>
      </c>
      <c r="D273" s="9" t="s">
        <v>1586</v>
      </c>
      <c r="E273" s="113"/>
      <c r="F273" s="113"/>
      <c r="G273" s="252" t="s">
        <v>338</v>
      </c>
      <c r="H273" s="252"/>
      <c r="I273" s="96" t="s">
        <v>349</v>
      </c>
      <c r="J273" s="253">
        <v>16</v>
      </c>
      <c r="K273" s="254">
        <f t="shared" si="18"/>
        <v>8</v>
      </c>
    </row>
    <row r="274" spans="1:11" ht="14.1" customHeight="1">
      <c r="A274" s="946"/>
      <c r="B274" s="113"/>
      <c r="C274" s="19" t="s">
        <v>1593</v>
      </c>
      <c r="D274" s="9" t="s">
        <v>1586</v>
      </c>
      <c r="E274" s="113"/>
      <c r="F274" s="113"/>
      <c r="G274" s="252" t="s">
        <v>338</v>
      </c>
      <c r="H274" s="252"/>
      <c r="I274" s="96" t="s">
        <v>349</v>
      </c>
      <c r="J274" s="253">
        <v>22</v>
      </c>
      <c r="K274" s="254">
        <f t="shared" si="18"/>
        <v>11</v>
      </c>
    </row>
    <row r="275" spans="1:11" ht="14.1" customHeight="1">
      <c r="A275" s="946"/>
      <c r="B275" s="113"/>
      <c r="C275" s="19" t="s">
        <v>1594</v>
      </c>
      <c r="D275" s="9" t="s">
        <v>1586</v>
      </c>
      <c r="E275" s="113"/>
      <c r="F275" s="113"/>
      <c r="G275" s="252" t="s">
        <v>338</v>
      </c>
      <c r="H275" s="252"/>
      <c r="I275" s="96" t="s">
        <v>349</v>
      </c>
      <c r="J275" s="253">
        <v>23</v>
      </c>
      <c r="K275" s="254">
        <f t="shared" si="18"/>
        <v>11.5</v>
      </c>
    </row>
    <row r="276" spans="1:11" ht="14.1" customHeight="1">
      <c r="A276" s="947"/>
      <c r="B276" s="183"/>
      <c r="C276" s="183"/>
      <c r="D276" s="599"/>
      <c r="E276" s="186"/>
      <c r="F276" s="186">
        <v>1</v>
      </c>
      <c r="G276" s="186">
        <v>9</v>
      </c>
      <c r="H276" s="186"/>
      <c r="I276" s="187"/>
      <c r="J276" s="188">
        <f>SUM(J266:J275)</f>
        <v>306</v>
      </c>
      <c r="K276" s="188">
        <f>SUM(K266:K275)</f>
        <v>153</v>
      </c>
    </row>
    <row r="277" spans="1:11" ht="14.1" customHeight="1">
      <c r="A277" s="269"/>
      <c r="B277" s="948" t="s">
        <v>273</v>
      </c>
      <c r="C277" s="948"/>
      <c r="D277" s="948"/>
      <c r="E277" s="269"/>
      <c r="F277" s="269">
        <f>F242+F246+F254+F264+F276</f>
        <v>6</v>
      </c>
      <c r="G277" s="269">
        <f>G242+G246+G254+G264+G276</f>
        <v>29</v>
      </c>
      <c r="H277" s="269"/>
      <c r="I277" s="269"/>
      <c r="J277" s="270">
        <f>J242+J246+J254+J264+J276</f>
        <v>1313</v>
      </c>
      <c r="K277" s="271">
        <f>K242+K246+K254+K264+K276</f>
        <v>740.5</v>
      </c>
    </row>
    <row r="278" spans="1:11" ht="14.1" customHeight="1">
      <c r="A278" s="945" t="s">
        <v>1595</v>
      </c>
      <c r="B278" s="120" t="s">
        <v>227</v>
      </c>
      <c r="C278" s="144" t="s">
        <v>1596</v>
      </c>
      <c r="D278" s="511"/>
      <c r="E278" s="125"/>
      <c r="F278" s="125"/>
      <c r="G278" s="125"/>
      <c r="H278" s="125"/>
      <c r="I278" s="125"/>
      <c r="J278" s="517"/>
      <c r="K278" s="516"/>
    </row>
    <row r="279" spans="1:11" ht="14.1" customHeight="1">
      <c r="A279" s="946"/>
      <c r="B279" s="113"/>
      <c r="C279" s="19" t="s">
        <v>472</v>
      </c>
      <c r="D279" s="9" t="s">
        <v>1450</v>
      </c>
      <c r="E279" s="113"/>
      <c r="F279" s="71" t="s">
        <v>338</v>
      </c>
      <c r="G279" s="113"/>
      <c r="H279" s="113"/>
      <c r="I279" s="260" t="s">
        <v>356</v>
      </c>
      <c r="J279" s="253">
        <v>35</v>
      </c>
      <c r="K279" s="254">
        <f>J279*50%</f>
        <v>17.5</v>
      </c>
    </row>
    <row r="280" spans="1:11" ht="14.1" customHeight="1">
      <c r="A280" s="946"/>
      <c r="B280" s="113"/>
      <c r="C280" s="266" t="s">
        <v>1597</v>
      </c>
      <c r="D280" s="9" t="s">
        <v>1598</v>
      </c>
      <c r="E280" s="113"/>
      <c r="F280" s="113"/>
      <c r="G280" s="252" t="s">
        <v>338</v>
      </c>
      <c r="H280" s="252"/>
      <c r="I280" s="96" t="s">
        <v>349</v>
      </c>
      <c r="J280" s="253">
        <v>79.516779999999997</v>
      </c>
      <c r="K280" s="254">
        <f t="shared" ref="K280:K285" si="19">J280*50%</f>
        <v>39.758389999999999</v>
      </c>
    </row>
    <row r="281" spans="1:11" ht="14.1" customHeight="1">
      <c r="A281" s="946"/>
      <c r="B281" s="113"/>
      <c r="C281" s="266" t="s">
        <v>1599</v>
      </c>
      <c r="D281" s="9" t="s">
        <v>1598</v>
      </c>
      <c r="E281" s="113"/>
      <c r="F281" s="113"/>
      <c r="G281" s="252" t="s">
        <v>338</v>
      </c>
      <c r="H281" s="252"/>
      <c r="I281" s="96" t="s">
        <v>349</v>
      </c>
      <c r="J281" s="253">
        <v>16.530990000000003</v>
      </c>
      <c r="K281" s="254">
        <f t="shared" si="19"/>
        <v>8.2654950000000014</v>
      </c>
    </row>
    <row r="282" spans="1:11" ht="14.1" customHeight="1">
      <c r="A282" s="946"/>
      <c r="B282" s="113"/>
      <c r="C282" s="266" t="s">
        <v>1600</v>
      </c>
      <c r="D282" s="9" t="s">
        <v>1598</v>
      </c>
      <c r="E282" s="113"/>
      <c r="F282" s="113"/>
      <c r="G282" s="252" t="s">
        <v>338</v>
      </c>
      <c r="H282" s="252"/>
      <c r="I282" s="96" t="s">
        <v>349</v>
      </c>
      <c r="J282" s="253">
        <v>42.945979999999999</v>
      </c>
      <c r="K282" s="254">
        <f t="shared" si="19"/>
        <v>21.472989999999999</v>
      </c>
    </row>
    <row r="283" spans="1:11" ht="14.1" customHeight="1">
      <c r="A283" s="946"/>
      <c r="B283" s="113"/>
      <c r="C283" s="266" t="s">
        <v>1601</v>
      </c>
      <c r="D283" s="9" t="s">
        <v>1598</v>
      </c>
      <c r="E283" s="113"/>
      <c r="F283" s="113"/>
      <c r="G283" s="252" t="s">
        <v>338</v>
      </c>
      <c r="H283" s="252"/>
      <c r="I283" s="96" t="s">
        <v>349</v>
      </c>
      <c r="J283" s="253">
        <v>16.061500000000002</v>
      </c>
      <c r="K283" s="254">
        <f t="shared" si="19"/>
        <v>8.0307500000000012</v>
      </c>
    </row>
    <row r="284" spans="1:11" ht="14.1" customHeight="1">
      <c r="A284" s="946"/>
      <c r="B284" s="113"/>
      <c r="C284" s="266" t="s">
        <v>1602</v>
      </c>
      <c r="D284" s="9" t="s">
        <v>1598</v>
      </c>
      <c r="E284" s="113"/>
      <c r="F284" s="113"/>
      <c r="G284" s="252" t="s">
        <v>338</v>
      </c>
      <c r="H284" s="252"/>
      <c r="I284" s="96" t="s">
        <v>349</v>
      </c>
      <c r="J284" s="253">
        <v>9.6369000000000007</v>
      </c>
      <c r="K284" s="254">
        <f t="shared" si="19"/>
        <v>4.8184500000000003</v>
      </c>
    </row>
    <row r="285" spans="1:11" ht="14.1" customHeight="1">
      <c r="A285" s="946"/>
      <c r="B285" s="113"/>
      <c r="C285" s="266" t="s">
        <v>1603</v>
      </c>
      <c r="D285" s="9" t="s">
        <v>1598</v>
      </c>
      <c r="E285" s="113"/>
      <c r="F285" s="113"/>
      <c r="G285" s="252" t="s">
        <v>338</v>
      </c>
      <c r="H285" s="252"/>
      <c r="I285" s="96" t="s">
        <v>349</v>
      </c>
      <c r="J285" s="253">
        <v>10.1311</v>
      </c>
      <c r="K285" s="254">
        <f t="shared" si="19"/>
        <v>5.06555</v>
      </c>
    </row>
    <row r="286" spans="1:11" ht="14.1" customHeight="1">
      <c r="A286" s="946"/>
      <c r="B286" s="183"/>
      <c r="C286" s="183"/>
      <c r="D286" s="599"/>
      <c r="E286" s="186"/>
      <c r="F286" s="186">
        <v>1</v>
      </c>
      <c r="G286" s="186">
        <v>6</v>
      </c>
      <c r="H286" s="186"/>
      <c r="I286" s="187"/>
      <c r="J286" s="188">
        <f>SUM(J279:J285)</f>
        <v>209.82325</v>
      </c>
      <c r="K286" s="188">
        <f>SUM(K279:K285)</f>
        <v>104.911625</v>
      </c>
    </row>
    <row r="287" spans="1:11" ht="14.1" customHeight="1">
      <c r="A287" s="946"/>
      <c r="B287" s="120" t="s">
        <v>228</v>
      </c>
      <c r="C287" s="144" t="s">
        <v>1604</v>
      </c>
      <c r="D287" s="511"/>
      <c r="E287" s="125"/>
      <c r="F287" s="125"/>
      <c r="G287" s="125"/>
      <c r="H287" s="125"/>
      <c r="I287" s="125"/>
      <c r="J287" s="517"/>
      <c r="K287" s="516"/>
    </row>
    <row r="288" spans="1:11" ht="14.1" customHeight="1">
      <c r="A288" s="946"/>
      <c r="B288" s="113"/>
      <c r="C288" s="19" t="s">
        <v>1451</v>
      </c>
      <c r="D288" s="9" t="s">
        <v>1605</v>
      </c>
      <c r="E288" s="113"/>
      <c r="F288" s="252" t="s">
        <v>338</v>
      </c>
      <c r="G288" s="113"/>
      <c r="H288" s="113"/>
      <c r="I288" s="260" t="s">
        <v>356</v>
      </c>
      <c r="J288" s="253">
        <v>50</v>
      </c>
      <c r="K288" s="254">
        <f>J288*50%</f>
        <v>25</v>
      </c>
    </row>
    <row r="289" spans="1:11" ht="14.1" customHeight="1">
      <c r="A289" s="946"/>
      <c r="B289" s="183"/>
      <c r="C289" s="183"/>
      <c r="D289" s="599"/>
      <c r="E289" s="186"/>
      <c r="F289" s="186">
        <v>1</v>
      </c>
      <c r="G289" s="186"/>
      <c r="H289" s="186"/>
      <c r="I289" s="187"/>
      <c r="J289" s="188">
        <f>SUM(J288)</f>
        <v>50</v>
      </c>
      <c r="K289" s="188">
        <f>SUM(K288)</f>
        <v>25</v>
      </c>
    </row>
    <row r="290" spans="1:11" ht="14.1" customHeight="1">
      <c r="A290" s="946"/>
      <c r="B290" s="120" t="s">
        <v>229</v>
      </c>
      <c r="C290" s="144" t="s">
        <v>1606</v>
      </c>
      <c r="D290" s="511"/>
      <c r="E290" s="125"/>
      <c r="F290" s="125"/>
      <c r="G290" s="125"/>
      <c r="H290" s="125"/>
      <c r="I290" s="125"/>
      <c r="J290" s="517"/>
      <c r="K290" s="516"/>
    </row>
    <row r="291" spans="1:11" ht="14.1" customHeight="1">
      <c r="A291" s="946"/>
      <c r="B291" s="113"/>
      <c r="C291" s="19" t="s">
        <v>1607</v>
      </c>
      <c r="D291" s="9" t="s">
        <v>1608</v>
      </c>
      <c r="E291" s="113"/>
      <c r="F291" s="252" t="s">
        <v>338</v>
      </c>
      <c r="G291" s="113"/>
      <c r="H291" s="113"/>
      <c r="I291" s="260" t="s">
        <v>356</v>
      </c>
      <c r="J291" s="253">
        <v>42</v>
      </c>
      <c r="K291" s="254">
        <f t="shared" ref="K291:K296" si="20">J291*50%</f>
        <v>21</v>
      </c>
    </row>
    <row r="292" spans="1:11" ht="14.1" customHeight="1">
      <c r="A292" s="946"/>
      <c r="B292" s="113"/>
      <c r="C292" s="266" t="s">
        <v>1609</v>
      </c>
      <c r="D292" s="9" t="s">
        <v>1610</v>
      </c>
      <c r="E292" s="113"/>
      <c r="F292" s="113"/>
      <c r="G292" s="252" t="s">
        <v>338</v>
      </c>
      <c r="H292" s="252"/>
      <c r="I292" s="96" t="s">
        <v>349</v>
      </c>
      <c r="J292" s="253">
        <v>20.41046</v>
      </c>
      <c r="K292" s="254">
        <f t="shared" si="20"/>
        <v>10.20523</v>
      </c>
    </row>
    <row r="293" spans="1:11" ht="14.1" customHeight="1">
      <c r="A293" s="946"/>
      <c r="B293" s="113"/>
      <c r="C293" s="266" t="s">
        <v>1611</v>
      </c>
      <c r="D293" s="9" t="s">
        <v>1610</v>
      </c>
      <c r="E293" s="113"/>
      <c r="F293" s="113"/>
      <c r="G293" s="252" t="s">
        <v>338</v>
      </c>
      <c r="H293" s="252"/>
      <c r="I293" s="96" t="s">
        <v>349</v>
      </c>
      <c r="J293" s="253">
        <v>20.385750000000002</v>
      </c>
      <c r="K293" s="254">
        <f t="shared" si="20"/>
        <v>10.192875000000001</v>
      </c>
    </row>
    <row r="294" spans="1:11" ht="14.1" customHeight="1">
      <c r="A294" s="946"/>
      <c r="B294" s="113"/>
      <c r="C294" s="266" t="s">
        <v>1612</v>
      </c>
      <c r="D294" s="9" t="s">
        <v>1610</v>
      </c>
      <c r="E294" s="113"/>
      <c r="F294" s="113"/>
      <c r="G294" s="252" t="s">
        <v>338</v>
      </c>
      <c r="H294" s="252"/>
      <c r="I294" s="96" t="s">
        <v>349</v>
      </c>
      <c r="J294" s="253">
        <v>11.465439999999999</v>
      </c>
      <c r="K294" s="254">
        <f t="shared" si="20"/>
        <v>5.7327199999999996</v>
      </c>
    </row>
    <row r="295" spans="1:11" ht="14.1" customHeight="1">
      <c r="A295" s="946"/>
      <c r="B295" s="113"/>
      <c r="C295" s="266" t="s">
        <v>1613</v>
      </c>
      <c r="D295" s="9" t="s">
        <v>1610</v>
      </c>
      <c r="E295" s="113"/>
      <c r="F295" s="113"/>
      <c r="G295" s="252" t="s">
        <v>338</v>
      </c>
      <c r="H295" s="252"/>
      <c r="I295" s="96" t="s">
        <v>349</v>
      </c>
      <c r="J295" s="253">
        <v>13.689340000000001</v>
      </c>
      <c r="K295" s="254">
        <f t="shared" si="20"/>
        <v>6.8446700000000007</v>
      </c>
    </row>
    <row r="296" spans="1:11" ht="14.1" customHeight="1">
      <c r="A296" s="946"/>
      <c r="B296" s="113"/>
      <c r="C296" s="266" t="s">
        <v>1614</v>
      </c>
      <c r="D296" s="9" t="s">
        <v>1610</v>
      </c>
      <c r="E296" s="113"/>
      <c r="F296" s="113"/>
      <c r="G296" s="252" t="s">
        <v>338</v>
      </c>
      <c r="H296" s="252"/>
      <c r="I296" s="96" t="s">
        <v>349</v>
      </c>
      <c r="J296" s="253">
        <v>21.991900000000001</v>
      </c>
      <c r="K296" s="254">
        <f t="shared" si="20"/>
        <v>10.995950000000001</v>
      </c>
    </row>
    <row r="297" spans="1:11" ht="14.1" customHeight="1">
      <c r="A297" s="946"/>
      <c r="B297" s="183"/>
      <c r="C297" s="183"/>
      <c r="D297" s="599"/>
      <c r="E297" s="186"/>
      <c r="F297" s="186">
        <v>1</v>
      </c>
      <c r="G297" s="186">
        <v>5</v>
      </c>
      <c r="H297" s="186"/>
      <c r="I297" s="187"/>
      <c r="J297" s="188">
        <f>SUM(J291:J296)</f>
        <v>129.94289000000001</v>
      </c>
      <c r="K297" s="188">
        <f>SUM(K291:K296)</f>
        <v>64.971445000000003</v>
      </c>
    </row>
    <row r="298" spans="1:11" ht="14.1" customHeight="1">
      <c r="A298" s="946"/>
      <c r="B298" s="120" t="s">
        <v>230</v>
      </c>
      <c r="C298" s="144" t="s">
        <v>1615</v>
      </c>
      <c r="D298" s="511"/>
      <c r="E298" s="125"/>
      <c r="F298" s="125"/>
      <c r="G298" s="125"/>
      <c r="H298" s="125"/>
      <c r="I298" s="125"/>
      <c r="J298" s="517"/>
      <c r="K298" s="516"/>
    </row>
    <row r="299" spans="1:11" ht="14.1" customHeight="1">
      <c r="A299" s="946"/>
      <c r="B299" s="113"/>
      <c r="C299" s="19" t="s">
        <v>472</v>
      </c>
      <c r="D299" s="9" t="s">
        <v>1616</v>
      </c>
      <c r="E299" s="113"/>
      <c r="F299" s="252" t="s">
        <v>338</v>
      </c>
      <c r="G299" s="113"/>
      <c r="H299" s="113"/>
      <c r="I299" s="260" t="s">
        <v>356</v>
      </c>
      <c r="J299" s="253">
        <v>50</v>
      </c>
      <c r="K299" s="254">
        <f t="shared" ref="K299:K304" si="21">J299*50%</f>
        <v>25</v>
      </c>
    </row>
    <row r="300" spans="1:11" ht="14.1" customHeight="1">
      <c r="A300" s="946"/>
      <c r="B300" s="113"/>
      <c r="C300" s="266" t="s">
        <v>1617</v>
      </c>
      <c r="D300" s="9" t="s">
        <v>1618</v>
      </c>
      <c r="E300" s="113"/>
      <c r="F300" s="113"/>
      <c r="G300" s="252" t="s">
        <v>338</v>
      </c>
      <c r="H300" s="252"/>
      <c r="I300" s="96" t="s">
        <v>349</v>
      </c>
      <c r="J300" s="253">
        <v>12.305580000000001</v>
      </c>
      <c r="K300" s="254">
        <f t="shared" si="21"/>
        <v>6.1527900000000004</v>
      </c>
    </row>
    <row r="301" spans="1:11" ht="14.1" customHeight="1">
      <c r="A301" s="946"/>
      <c r="B301" s="113"/>
      <c r="C301" s="266" t="s">
        <v>1619</v>
      </c>
      <c r="D301" s="9" t="s">
        <v>1618</v>
      </c>
      <c r="E301" s="113"/>
      <c r="F301" s="113"/>
      <c r="G301" s="252" t="s">
        <v>338</v>
      </c>
      <c r="H301" s="252"/>
      <c r="I301" s="96" t="s">
        <v>349</v>
      </c>
      <c r="J301" s="253">
        <v>34.198639999999997</v>
      </c>
      <c r="K301" s="254">
        <f t="shared" si="21"/>
        <v>17.099319999999999</v>
      </c>
    </row>
    <row r="302" spans="1:11" ht="14.1" customHeight="1">
      <c r="A302" s="946"/>
      <c r="B302" s="113"/>
      <c r="C302" s="266" t="s">
        <v>1620</v>
      </c>
      <c r="D302" s="9" t="s">
        <v>1618</v>
      </c>
      <c r="E302" s="113"/>
      <c r="F302" s="113"/>
      <c r="G302" s="252" t="s">
        <v>338</v>
      </c>
      <c r="H302" s="252"/>
      <c r="I302" s="96" t="s">
        <v>349</v>
      </c>
      <c r="J302" s="253">
        <v>25.352460000000001</v>
      </c>
      <c r="K302" s="254">
        <f t="shared" si="21"/>
        <v>12.67623</v>
      </c>
    </row>
    <row r="303" spans="1:11" ht="14.1" customHeight="1">
      <c r="A303" s="946"/>
      <c r="B303" s="113"/>
      <c r="C303" s="266" t="s">
        <v>1621</v>
      </c>
      <c r="D303" s="9" t="s">
        <v>1618</v>
      </c>
      <c r="E303" s="113"/>
      <c r="F303" s="113"/>
      <c r="G303" s="252" t="s">
        <v>338</v>
      </c>
      <c r="H303" s="252"/>
      <c r="I303" s="96" t="s">
        <v>349</v>
      </c>
      <c r="J303" s="253">
        <v>9.0191499999999998</v>
      </c>
      <c r="K303" s="254">
        <f t="shared" si="21"/>
        <v>4.5095749999999999</v>
      </c>
    </row>
    <row r="304" spans="1:11" ht="14.1" customHeight="1">
      <c r="A304" s="946"/>
      <c r="B304" s="113"/>
      <c r="C304" s="266" t="s">
        <v>972</v>
      </c>
      <c r="D304" s="9" t="s">
        <v>1618</v>
      </c>
      <c r="E304" s="113"/>
      <c r="F304" s="113"/>
      <c r="G304" s="252" t="s">
        <v>338</v>
      </c>
      <c r="H304" s="252"/>
      <c r="I304" s="96" t="s">
        <v>349</v>
      </c>
      <c r="J304" s="253">
        <v>12.725650000000002</v>
      </c>
      <c r="K304" s="254">
        <f t="shared" si="21"/>
        <v>6.3628250000000008</v>
      </c>
    </row>
    <row r="305" spans="1:11" ht="14.1" customHeight="1">
      <c r="A305" s="946"/>
      <c r="B305" s="183"/>
      <c r="C305" s="183"/>
      <c r="D305" s="599"/>
      <c r="E305" s="186"/>
      <c r="F305" s="186">
        <v>1</v>
      </c>
      <c r="G305" s="186">
        <v>5</v>
      </c>
      <c r="H305" s="186"/>
      <c r="I305" s="187"/>
      <c r="J305" s="188">
        <f>SUM(J299:J304)</f>
        <v>143.60148000000001</v>
      </c>
      <c r="K305" s="188">
        <f>SUM(K299:K304)</f>
        <v>71.800740000000005</v>
      </c>
    </row>
    <row r="306" spans="1:11" ht="14.1" customHeight="1">
      <c r="A306" s="946"/>
      <c r="B306" s="120" t="s">
        <v>231</v>
      </c>
      <c r="C306" s="144" t="s">
        <v>1622</v>
      </c>
      <c r="D306" s="511"/>
      <c r="E306" s="125"/>
      <c r="F306" s="125"/>
      <c r="G306" s="125"/>
      <c r="H306" s="125"/>
      <c r="I306" s="125"/>
      <c r="J306" s="517"/>
      <c r="K306" s="516"/>
    </row>
    <row r="307" spans="1:11" ht="14.1" customHeight="1">
      <c r="A307" s="946"/>
      <c r="B307" s="113"/>
      <c r="C307" s="19" t="s">
        <v>472</v>
      </c>
      <c r="D307" s="9" t="s">
        <v>1623</v>
      </c>
      <c r="E307" s="113"/>
      <c r="F307" s="252" t="s">
        <v>338</v>
      </c>
      <c r="G307" s="113"/>
      <c r="H307" s="113"/>
      <c r="I307" s="260" t="s">
        <v>356</v>
      </c>
      <c r="J307" s="253">
        <v>75</v>
      </c>
      <c r="K307" s="254">
        <f>J307*50%</f>
        <v>37.5</v>
      </c>
    </row>
    <row r="308" spans="1:11" ht="14.1" customHeight="1">
      <c r="A308" s="946"/>
      <c r="B308" s="113"/>
      <c r="C308" s="19" t="s">
        <v>1624</v>
      </c>
      <c r="D308" s="9" t="s">
        <v>1625</v>
      </c>
      <c r="E308" s="113"/>
      <c r="F308" s="113"/>
      <c r="G308" s="252" t="s">
        <v>338</v>
      </c>
      <c r="H308" s="252"/>
      <c r="I308" s="96" t="s">
        <v>349</v>
      </c>
      <c r="J308" s="253">
        <v>29.12</v>
      </c>
      <c r="K308" s="254">
        <f>J308*50%</f>
        <v>14.56</v>
      </c>
    </row>
    <row r="309" spans="1:11" ht="14.1" customHeight="1">
      <c r="A309" s="946"/>
      <c r="B309" s="113"/>
      <c r="C309" s="19" t="s">
        <v>1626</v>
      </c>
      <c r="D309" s="9" t="s">
        <v>1625</v>
      </c>
      <c r="E309" s="113"/>
      <c r="F309" s="113"/>
      <c r="G309" s="252" t="s">
        <v>338</v>
      </c>
      <c r="H309" s="252"/>
      <c r="I309" s="96" t="s">
        <v>349</v>
      </c>
      <c r="J309" s="253">
        <v>25.3</v>
      </c>
      <c r="K309" s="254">
        <f>J309*50%</f>
        <v>12.65</v>
      </c>
    </row>
    <row r="310" spans="1:11" ht="14.1" customHeight="1">
      <c r="A310" s="947"/>
      <c r="B310" s="183"/>
      <c r="C310" s="183"/>
      <c r="D310" s="599"/>
      <c r="E310" s="186"/>
      <c r="F310" s="186">
        <v>1</v>
      </c>
      <c r="G310" s="186">
        <v>2</v>
      </c>
      <c r="H310" s="186"/>
      <c r="I310" s="187"/>
      <c r="J310" s="188">
        <f>SUM(J307:J309)</f>
        <v>129.42000000000002</v>
      </c>
      <c r="K310" s="188">
        <f>SUM(K307:K309)</f>
        <v>64.710000000000008</v>
      </c>
    </row>
    <row r="311" spans="1:11" ht="14.1" customHeight="1">
      <c r="A311" s="269"/>
      <c r="B311" s="948" t="s">
        <v>273</v>
      </c>
      <c r="C311" s="948"/>
      <c r="D311" s="948"/>
      <c r="E311" s="269"/>
      <c r="F311" s="269">
        <f>F286+F289+F297+F305+F310</f>
        <v>5</v>
      </c>
      <c r="G311" s="269">
        <f>G286+G289+G297+G305+G310</f>
        <v>18</v>
      </c>
      <c r="H311" s="269"/>
      <c r="I311" s="269"/>
      <c r="J311" s="270">
        <f>J286+J289+J297+J305+J310</f>
        <v>662.78762000000006</v>
      </c>
      <c r="K311" s="271">
        <f>K286+K289+K297+K305+K310</f>
        <v>331.39381000000003</v>
      </c>
    </row>
    <row r="312" spans="1:11" ht="14.1" customHeight="1">
      <c r="A312" s="276"/>
      <c r="B312" s="277"/>
      <c r="C312" s="277"/>
      <c r="D312" s="278"/>
      <c r="E312" s="277"/>
      <c r="F312" s="277"/>
      <c r="G312" s="277"/>
      <c r="H312" s="277"/>
      <c r="I312" s="277"/>
      <c r="J312" s="277"/>
      <c r="K312" s="279"/>
    </row>
    <row r="313" spans="1:11" ht="14.1" customHeight="1">
      <c r="A313" s="945" t="s">
        <v>1627</v>
      </c>
      <c r="B313" s="120" t="s">
        <v>233</v>
      </c>
      <c r="C313" s="144" t="s">
        <v>1628</v>
      </c>
      <c r="D313" s="511"/>
      <c r="E313" s="125"/>
      <c r="F313" s="125"/>
      <c r="G313" s="125"/>
      <c r="H313" s="125"/>
      <c r="I313" s="125"/>
      <c r="J313" s="517"/>
      <c r="K313" s="516"/>
    </row>
    <row r="314" spans="1:11" ht="14.1" customHeight="1">
      <c r="A314" s="946"/>
      <c r="B314" s="113"/>
      <c r="C314" s="264" t="s">
        <v>472</v>
      </c>
      <c r="D314" s="9" t="s">
        <v>1629</v>
      </c>
      <c r="E314" s="113"/>
      <c r="F314" s="252" t="s">
        <v>338</v>
      </c>
      <c r="G314" s="113"/>
      <c r="H314" s="113"/>
      <c r="I314" s="260" t="s">
        <v>356</v>
      </c>
      <c r="J314" s="265">
        <v>100</v>
      </c>
      <c r="K314" s="254">
        <f>J314*50%</f>
        <v>50</v>
      </c>
    </row>
    <row r="315" spans="1:11" ht="14.1" customHeight="1">
      <c r="A315" s="946"/>
      <c r="B315" s="113"/>
      <c r="C315" s="266" t="s">
        <v>1630</v>
      </c>
      <c r="D315" s="9" t="s">
        <v>1631</v>
      </c>
      <c r="E315" s="113"/>
      <c r="F315" s="113"/>
      <c r="G315" s="252" t="s">
        <v>338</v>
      </c>
      <c r="H315" s="252"/>
      <c r="I315" s="96" t="s">
        <v>349</v>
      </c>
      <c r="J315" s="253">
        <v>11</v>
      </c>
      <c r="K315" s="254">
        <f>J315*50%</f>
        <v>5.5</v>
      </c>
    </row>
    <row r="316" spans="1:11" ht="14.1" customHeight="1">
      <c r="A316" s="946"/>
      <c r="B316" s="183"/>
      <c r="C316" s="183"/>
      <c r="D316" s="599"/>
      <c r="E316" s="186"/>
      <c r="F316" s="186">
        <v>1</v>
      </c>
      <c r="G316" s="186">
        <v>1</v>
      </c>
      <c r="H316" s="186"/>
      <c r="I316" s="187"/>
      <c r="J316" s="188">
        <f>SUM(J314:J315)</f>
        <v>111</v>
      </c>
      <c r="K316" s="188">
        <f>SUM(K314:K315)</f>
        <v>55.5</v>
      </c>
    </row>
    <row r="317" spans="1:11" ht="14.1" customHeight="1">
      <c r="A317" s="946"/>
      <c r="B317" s="120" t="s">
        <v>234</v>
      </c>
      <c r="C317" s="144" t="s">
        <v>1632</v>
      </c>
      <c r="D317" s="511"/>
      <c r="E317" s="125"/>
      <c r="F317" s="125"/>
      <c r="G317" s="125"/>
      <c r="H317" s="125"/>
      <c r="I317" s="125"/>
      <c r="J317" s="517"/>
      <c r="K317" s="516"/>
    </row>
    <row r="318" spans="1:11" ht="14.1" customHeight="1">
      <c r="A318" s="946"/>
      <c r="B318" s="113"/>
      <c r="C318" s="264" t="s">
        <v>1633</v>
      </c>
      <c r="D318" s="9" t="s">
        <v>1634</v>
      </c>
      <c r="E318" s="113"/>
      <c r="F318" s="252" t="s">
        <v>338</v>
      </c>
      <c r="G318" s="113"/>
      <c r="H318" s="113"/>
      <c r="I318" s="260" t="s">
        <v>356</v>
      </c>
      <c r="J318" s="265">
        <v>160</v>
      </c>
      <c r="K318" s="254">
        <f>J318*50%</f>
        <v>80</v>
      </c>
    </row>
    <row r="319" spans="1:11" ht="14.1" customHeight="1">
      <c r="A319" s="946"/>
      <c r="B319" s="183"/>
      <c r="C319" s="183"/>
      <c r="D319" s="599"/>
      <c r="E319" s="186"/>
      <c r="F319" s="186">
        <v>1</v>
      </c>
      <c r="G319" s="186"/>
      <c r="H319" s="186"/>
      <c r="I319" s="187"/>
      <c r="J319" s="188">
        <f>SUM(J318)</f>
        <v>160</v>
      </c>
      <c r="K319" s="188">
        <f>SUM(K318)</f>
        <v>80</v>
      </c>
    </row>
    <row r="320" spans="1:11" ht="14.1" customHeight="1">
      <c r="A320" s="946"/>
      <c r="B320" s="120" t="s">
        <v>235</v>
      </c>
      <c r="C320" s="144" t="s">
        <v>1635</v>
      </c>
      <c r="D320" s="511"/>
      <c r="E320" s="125"/>
      <c r="F320" s="125"/>
      <c r="G320" s="125"/>
      <c r="H320" s="125"/>
      <c r="I320" s="125"/>
      <c r="J320" s="517"/>
      <c r="K320" s="516"/>
    </row>
    <row r="321" spans="1:11" ht="14.1" customHeight="1">
      <c r="A321" s="946"/>
      <c r="B321" s="113"/>
      <c r="C321" s="264" t="s">
        <v>472</v>
      </c>
      <c r="D321" s="9" t="s">
        <v>1636</v>
      </c>
      <c r="E321" s="113"/>
      <c r="F321" s="252" t="s">
        <v>338</v>
      </c>
      <c r="G321" s="113"/>
      <c r="H321" s="113"/>
      <c r="I321" s="260" t="s">
        <v>356</v>
      </c>
      <c r="J321" s="265">
        <v>63</v>
      </c>
      <c r="K321" s="254">
        <f t="shared" ref="K321:K326" si="22">J321*50%</f>
        <v>31.5</v>
      </c>
    </row>
    <row r="322" spans="1:11" ht="14.1" customHeight="1">
      <c r="A322" s="946"/>
      <c r="B322" s="113"/>
      <c r="C322" s="266" t="s">
        <v>1408</v>
      </c>
      <c r="D322" s="9" t="s">
        <v>1637</v>
      </c>
      <c r="E322" s="113"/>
      <c r="F322" s="113"/>
      <c r="G322" s="252" t="s">
        <v>338</v>
      </c>
      <c r="H322" s="252"/>
      <c r="I322" s="96" t="s">
        <v>349</v>
      </c>
      <c r="J322" s="253">
        <v>27.7</v>
      </c>
      <c r="K322" s="254">
        <f t="shared" si="22"/>
        <v>13.85</v>
      </c>
    </row>
    <row r="323" spans="1:11" ht="14.1" customHeight="1">
      <c r="A323" s="946"/>
      <c r="B323" s="113"/>
      <c r="C323" s="266" t="s">
        <v>1638</v>
      </c>
      <c r="D323" s="9" t="s">
        <v>1637</v>
      </c>
      <c r="E323" s="113"/>
      <c r="F323" s="113"/>
      <c r="G323" s="252" t="s">
        <v>338</v>
      </c>
      <c r="H323" s="252"/>
      <c r="I323" s="96" t="s">
        <v>349</v>
      </c>
      <c r="J323" s="253">
        <v>20.7</v>
      </c>
      <c r="K323" s="254">
        <f t="shared" si="22"/>
        <v>10.35</v>
      </c>
    </row>
    <row r="324" spans="1:11" ht="14.1" customHeight="1">
      <c r="A324" s="946"/>
      <c r="B324" s="113"/>
      <c r="C324" s="266" t="s">
        <v>1639</v>
      </c>
      <c r="D324" s="9" t="s">
        <v>1637</v>
      </c>
      <c r="E324" s="113"/>
      <c r="F324" s="113"/>
      <c r="G324" s="252" t="s">
        <v>338</v>
      </c>
      <c r="H324" s="252"/>
      <c r="I324" s="96" t="s">
        <v>349</v>
      </c>
      <c r="J324" s="253">
        <v>34.4</v>
      </c>
      <c r="K324" s="254">
        <f t="shared" si="22"/>
        <v>17.2</v>
      </c>
    </row>
    <row r="325" spans="1:11" ht="14.1" customHeight="1">
      <c r="A325" s="946"/>
      <c r="B325" s="113"/>
      <c r="C325" s="266" t="s">
        <v>972</v>
      </c>
      <c r="D325" s="9" t="s">
        <v>1637</v>
      </c>
      <c r="E325" s="113"/>
      <c r="F325" s="113"/>
      <c r="G325" s="252" t="s">
        <v>338</v>
      </c>
      <c r="H325" s="252"/>
      <c r="I325" s="96" t="s">
        <v>349</v>
      </c>
      <c r="J325" s="253">
        <v>48.3</v>
      </c>
      <c r="K325" s="254">
        <f t="shared" si="22"/>
        <v>24.15</v>
      </c>
    </row>
    <row r="326" spans="1:11" ht="14.1" customHeight="1">
      <c r="A326" s="946"/>
      <c r="B326" s="113"/>
      <c r="C326" s="266" t="s">
        <v>1640</v>
      </c>
      <c r="D326" s="9" t="s">
        <v>1637</v>
      </c>
      <c r="E326" s="113"/>
      <c r="F326" s="113"/>
      <c r="G326" s="252" t="s">
        <v>338</v>
      </c>
      <c r="H326" s="252"/>
      <c r="I326" s="96" t="s">
        <v>349</v>
      </c>
      <c r="J326" s="253">
        <v>17.100000000000001</v>
      </c>
      <c r="K326" s="254">
        <f t="shared" si="22"/>
        <v>8.5500000000000007</v>
      </c>
    </row>
    <row r="327" spans="1:11" ht="14.1" customHeight="1">
      <c r="A327" s="946"/>
      <c r="B327" s="183"/>
      <c r="C327" s="183"/>
      <c r="D327" s="599"/>
      <c r="E327" s="186"/>
      <c r="F327" s="186">
        <v>1</v>
      </c>
      <c r="G327" s="186">
        <v>5</v>
      </c>
      <c r="H327" s="186"/>
      <c r="I327" s="187"/>
      <c r="J327" s="188">
        <f>SUM(J321:J326)</f>
        <v>211.20000000000002</v>
      </c>
      <c r="K327" s="188">
        <f>SUM(K321:K326)</f>
        <v>105.60000000000001</v>
      </c>
    </row>
    <row r="328" spans="1:11" ht="14.1" customHeight="1">
      <c r="A328" s="946"/>
      <c r="B328" s="120" t="s">
        <v>236</v>
      </c>
      <c r="C328" s="144" t="s">
        <v>1641</v>
      </c>
      <c r="D328" s="511"/>
      <c r="E328" s="125"/>
      <c r="F328" s="125"/>
      <c r="G328" s="125"/>
      <c r="H328" s="125"/>
      <c r="I328" s="125"/>
      <c r="J328" s="517"/>
      <c r="K328" s="516"/>
    </row>
    <row r="329" spans="1:11" ht="14.1" customHeight="1">
      <c r="A329" s="946"/>
      <c r="B329" s="113"/>
      <c r="C329" s="280" t="s">
        <v>465</v>
      </c>
      <c r="D329" s="9" t="s">
        <v>1642</v>
      </c>
      <c r="E329" s="113"/>
      <c r="F329" s="252" t="s">
        <v>338</v>
      </c>
      <c r="G329" s="113"/>
      <c r="H329" s="113"/>
      <c r="I329" s="260" t="s">
        <v>356</v>
      </c>
      <c r="J329" s="265">
        <v>103</v>
      </c>
      <c r="K329" s="254">
        <f>J329*50%</f>
        <v>51.5</v>
      </c>
    </row>
    <row r="330" spans="1:11" ht="14.1" customHeight="1">
      <c r="A330" s="946"/>
      <c r="B330" s="183"/>
      <c r="C330" s="183"/>
      <c r="D330" s="599"/>
      <c r="E330" s="186"/>
      <c r="F330" s="186">
        <v>1</v>
      </c>
      <c r="G330" s="186"/>
      <c r="H330" s="186"/>
      <c r="I330" s="187"/>
      <c r="J330" s="188">
        <f>SUM(J329)</f>
        <v>103</v>
      </c>
      <c r="K330" s="188">
        <f>SUM(K329)</f>
        <v>51.5</v>
      </c>
    </row>
    <row r="331" spans="1:11" ht="14.1" customHeight="1">
      <c r="A331" s="946"/>
      <c r="B331" s="120" t="s">
        <v>237</v>
      </c>
      <c r="C331" s="144" t="s">
        <v>1643</v>
      </c>
      <c r="D331" s="511"/>
      <c r="E331" s="125"/>
      <c r="F331" s="125"/>
      <c r="G331" s="125"/>
      <c r="H331" s="125"/>
      <c r="I331" s="125"/>
      <c r="J331" s="517"/>
      <c r="K331" s="516"/>
    </row>
    <row r="332" spans="1:11" ht="14.1" customHeight="1">
      <c r="A332" s="946"/>
      <c r="B332" s="113"/>
      <c r="C332" s="264" t="s">
        <v>472</v>
      </c>
      <c r="D332" s="9" t="s">
        <v>1644</v>
      </c>
      <c r="E332" s="113"/>
      <c r="F332" s="252" t="s">
        <v>338</v>
      </c>
      <c r="G332" s="113"/>
      <c r="H332" s="113"/>
      <c r="I332" s="260" t="s">
        <v>356</v>
      </c>
      <c r="J332" s="265">
        <v>66</v>
      </c>
      <c r="K332" s="254">
        <f>J332*50%</f>
        <v>33</v>
      </c>
    </row>
    <row r="333" spans="1:11" ht="14.1" customHeight="1">
      <c r="A333" s="946"/>
      <c r="B333" s="113"/>
      <c r="C333" s="266" t="s">
        <v>1645</v>
      </c>
      <c r="D333" s="9" t="s">
        <v>1646</v>
      </c>
      <c r="E333" s="113"/>
      <c r="F333" s="113"/>
      <c r="G333" s="252" t="s">
        <v>338</v>
      </c>
      <c r="H333" s="252"/>
      <c r="I333" s="96" t="s">
        <v>349</v>
      </c>
      <c r="J333" s="253">
        <v>17.8</v>
      </c>
      <c r="K333" s="254">
        <f>J333*50%</f>
        <v>8.9</v>
      </c>
    </row>
    <row r="334" spans="1:11" ht="14.1" customHeight="1">
      <c r="A334" s="946"/>
      <c r="B334" s="113"/>
      <c r="C334" s="266" t="s">
        <v>1647</v>
      </c>
      <c r="D334" s="9" t="s">
        <v>1646</v>
      </c>
      <c r="E334" s="113"/>
      <c r="F334" s="113"/>
      <c r="G334" s="252" t="s">
        <v>338</v>
      </c>
      <c r="H334" s="252"/>
      <c r="I334" s="96" t="s">
        <v>349</v>
      </c>
      <c r="J334" s="253">
        <v>18.3</v>
      </c>
      <c r="K334" s="254">
        <f>J334*50%</f>
        <v>9.15</v>
      </c>
    </row>
    <row r="335" spans="1:11" ht="14.1" customHeight="1">
      <c r="A335" s="946"/>
      <c r="B335" s="113"/>
      <c r="C335" s="266" t="s">
        <v>1648</v>
      </c>
      <c r="D335" s="9" t="s">
        <v>1646</v>
      </c>
      <c r="E335" s="113"/>
      <c r="F335" s="113"/>
      <c r="G335" s="252" t="s">
        <v>338</v>
      </c>
      <c r="H335" s="252"/>
      <c r="I335" s="96" t="s">
        <v>349</v>
      </c>
      <c r="J335" s="253">
        <v>15.8</v>
      </c>
      <c r="K335" s="254">
        <f>J335*50%</f>
        <v>7.9</v>
      </c>
    </row>
    <row r="336" spans="1:11" ht="14.1" customHeight="1">
      <c r="A336" s="255"/>
      <c r="B336" s="183"/>
      <c r="C336" s="183"/>
      <c r="D336" s="599"/>
      <c r="E336" s="186"/>
      <c r="F336" s="186">
        <v>1</v>
      </c>
      <c r="G336" s="186">
        <v>3</v>
      </c>
      <c r="H336" s="186"/>
      <c r="I336" s="187"/>
      <c r="J336" s="188">
        <f>SUM(J332:J335)</f>
        <v>117.89999999999999</v>
      </c>
      <c r="K336" s="188">
        <f>SUM(K332:K335)</f>
        <v>58.949999999999996</v>
      </c>
    </row>
    <row r="337" spans="1:11" ht="14.1" customHeight="1">
      <c r="A337" s="269"/>
      <c r="B337" s="948" t="s">
        <v>273</v>
      </c>
      <c r="C337" s="948"/>
      <c r="D337" s="948"/>
      <c r="E337" s="269"/>
      <c r="F337" s="269">
        <f>F316+F319+F327+F330+F336</f>
        <v>5</v>
      </c>
      <c r="G337" s="269">
        <f>G316+G319+G327+G330+G336</f>
        <v>9</v>
      </c>
      <c r="H337" s="269"/>
      <c r="I337" s="269"/>
      <c r="J337" s="270">
        <f>J316+J319+J327+J330+J336</f>
        <v>703.1</v>
      </c>
      <c r="K337" s="271">
        <f>K316+K319+K327+K330+K336</f>
        <v>351.55</v>
      </c>
    </row>
    <row r="338" spans="1:11" ht="14.1" customHeight="1">
      <c r="A338" s="943" t="s">
        <v>331</v>
      </c>
      <c r="B338" s="944"/>
      <c r="C338" s="944"/>
      <c r="D338" s="944"/>
      <c r="E338" s="281">
        <f>E337+E311+E277+E231+E186+E153+E110+E78+E43</f>
        <v>0</v>
      </c>
      <c r="F338" s="281">
        <f>F337+F311+F277+F231+F186+F153+F110+F78+F43</f>
        <v>53</v>
      </c>
      <c r="G338" s="281">
        <f>G337+G311+G277+G231+G186+G153+G110+G78+G43</f>
        <v>174</v>
      </c>
      <c r="H338" s="281"/>
      <c r="I338" s="281"/>
      <c r="J338" s="282">
        <f>J337+J311+J277+J231+J186+J153+J110+J78+J43</f>
        <v>6755.8476200000005</v>
      </c>
      <c r="K338" s="282">
        <f>K337+K311+K277+K231+K186+K153+K110+K78+K43</f>
        <v>3560.9238100000002</v>
      </c>
    </row>
    <row r="339" spans="1:11" ht="14.1" customHeight="1"/>
    <row r="340" spans="1:11" ht="14.1" customHeight="1"/>
  </sheetData>
  <mergeCells count="27">
    <mergeCell ref="A3:K3"/>
    <mergeCell ref="A5:K5"/>
    <mergeCell ref="B9:C10"/>
    <mergeCell ref="D9:D10"/>
    <mergeCell ref="E9:H9"/>
    <mergeCell ref="I9:I10"/>
    <mergeCell ref="J9:J10"/>
    <mergeCell ref="K9:K10"/>
    <mergeCell ref="B231:D231"/>
    <mergeCell ref="A11:A42"/>
    <mergeCell ref="B43:D43"/>
    <mergeCell ref="A44:A76"/>
    <mergeCell ref="B78:D78"/>
    <mergeCell ref="A79:A108"/>
    <mergeCell ref="B110:D110"/>
    <mergeCell ref="A111:A152"/>
    <mergeCell ref="B153:D153"/>
    <mergeCell ref="A154:A185"/>
    <mergeCell ref="B186:D186"/>
    <mergeCell ref="A187:A230"/>
    <mergeCell ref="A338:D338"/>
    <mergeCell ref="A232:A276"/>
    <mergeCell ref="B277:D277"/>
    <mergeCell ref="A278:A310"/>
    <mergeCell ref="B311:D311"/>
    <mergeCell ref="A313:A335"/>
    <mergeCell ref="B337:D337"/>
  </mergeCells>
  <pageMargins left="0.45" right="0.45" top="0.5" bottom="0.75" header="0.3" footer="0.3"/>
  <pageSetup scale="65" orientation="portrait" horizontalDpi="4294967293" verticalDpi="4294967293" r:id="rId1"/>
  <headerFooter>
    <oddFooter>&amp;R 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Abstract</vt:lpstr>
      <vt:lpstr>A1 KMR RC</vt:lpstr>
      <vt:lpstr>A2 - KRN - RC</vt:lpstr>
      <vt:lpstr> A3 - MAN - RC</vt:lpstr>
      <vt:lpstr>B4 - MDK - RC</vt:lpstr>
      <vt:lpstr>B5 - RGR - RC</vt:lpstr>
      <vt:lpstr>B6 - WPY - RC</vt:lpstr>
      <vt:lpstr>C7 - BDR - RC</vt:lpstr>
      <vt:lpstr>C8 - MBD - RC</vt:lpstr>
      <vt:lpstr>C9 - YDR - RC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Agri1</dc:creator>
  <cp:lastModifiedBy>Agri7</cp:lastModifiedBy>
  <cp:lastPrinted>2018-02-27T07:18:38Z</cp:lastPrinted>
  <dcterms:created xsi:type="dcterms:W3CDTF">2017-06-12T13:16:48Z</dcterms:created>
  <dcterms:modified xsi:type="dcterms:W3CDTF">2018-02-27T07:25:06Z</dcterms:modified>
</cp:coreProperties>
</file>